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836" tabRatio="908" activeTab="0"/>
  </bookViews>
  <sheets>
    <sheet name="Öppenhet &amp; påverkan" sheetId="1" r:id="rId1"/>
    <sheet name="Förskola" sheetId="2" r:id="rId2"/>
    <sheet name="Grundskola" sheetId="3" r:id="rId3"/>
    <sheet name="Gymnasieskola" sheetId="4" r:id="rId4"/>
    <sheet name="Äldreomsorg" sheetId="5" r:id="rId5"/>
    <sheet name="IFO" sheetId="6" r:id="rId6"/>
    <sheet name="Handikappomsorg" sheetId="7" r:id="rId7"/>
    <sheet name="Bygga och bo" sheetId="8" r:id="rId8"/>
    <sheet name="Gator, miljö mm" sheetId="9" r:id="rId9"/>
    <sheet name="Tillstånd, näringsliv mm" sheetId="10" r:id="rId10"/>
    <sheet name="Ideell sektor + kultur" sheetId="11" r:id="rId11"/>
    <sheet name="Sökfunktion" sheetId="12" r:id="rId12"/>
    <sheet name="Totalt" sheetId="13" r:id="rId13"/>
    <sheet name="Spindeldiagram" sheetId="14" r:id="rId14"/>
  </sheets>
  <definedNames>
    <definedName name="_xlnm.Print_Area" localSheetId="13">'Spindeldiagram'!$A$1:$O$37</definedName>
  </definedNames>
  <calcPr fullCalcOnLoad="1"/>
</workbook>
</file>

<file path=xl/comments1.xml><?xml version="1.0" encoding="utf-8"?>
<comments xmlns="http://schemas.openxmlformats.org/spreadsheetml/2006/main">
  <authors>
    <author>Gjersvold Johan</author>
  </authors>
  <commentList>
    <comment ref="AE2" authorId="0">
      <text>
        <r>
          <rPr>
            <sz val="9"/>
            <rFont val="Tahoma"/>
            <family val="2"/>
          </rPr>
          <t xml:space="preserve">(För att göra information på webben tillgänglig på teckenspråk krävs att man lägger ut videofiler där en teckenspråkig aktör tecknar informationen)
</t>
        </r>
      </text>
    </comment>
    <comment ref="AI2" authorId="0">
      <text>
        <r>
          <rPr>
            <sz val="9"/>
            <rFont val="Tahoma"/>
            <family val="2"/>
          </rPr>
          <t xml:space="preserve">*(E-petition innebär att en person kan skicka in ett förslag på utveckling eller förändring till kommunen eller landstinget som i sin tur publicerar förslaget på sin webb. När förslaget finns på webben kan andra människor gå in och signera och rösta på förslaget.)
</t>
        </r>
      </text>
    </comment>
  </commentList>
</comments>
</file>

<file path=xl/comments13.xml><?xml version="1.0" encoding="utf-8"?>
<comments xmlns="http://schemas.openxmlformats.org/spreadsheetml/2006/main">
  <authors>
    <author>Johan Gjersvold</author>
  </authors>
  <commentList>
    <comment ref="P4" authorId="0">
      <text>
        <r>
          <rPr>
            <sz val="9"/>
            <rFont val="Tahoma"/>
            <family val="2"/>
          </rPr>
          <t xml:space="preserve">Notera att förändringen mellan åren till största del beror på ett stort antal nya frågor under området Sökfunktion. Övriga områden har en positiv förändring mellan åren.
</t>
        </r>
      </text>
    </comment>
    <comment ref="Q4" authorId="0">
      <text>
        <r>
          <rPr>
            <sz val="9"/>
            <rFont val="Tahoma"/>
            <family val="2"/>
          </rPr>
          <t xml:space="preserve">Notera att förändringen mellan åren till största del beror på ett stort antal nya frågor under området Sökfunktion. Övriga områden har en positiv förändring mellan åren.
</t>
        </r>
      </text>
    </comment>
  </commentList>
</comments>
</file>

<file path=xl/comments3.xml><?xml version="1.0" encoding="utf-8"?>
<comments xmlns="http://schemas.openxmlformats.org/spreadsheetml/2006/main">
  <authors>
    <author>Gjersvold Johan</author>
  </authors>
  <commentList>
    <comment ref="B2" authorId="0">
      <text>
        <r>
          <rPr>
            <sz val="9"/>
            <rFont val="Tahoma"/>
            <family val="2"/>
          </rPr>
          <t xml:space="preserve">kontaktuppgifter (telefon, e-postadress, adress)
nyckelfunktioner (t.ex. skolsköterska, kurator, expeditionspersonal, etc.). </t>
        </r>
      </text>
    </comment>
    <comment ref="M2" authorId="0">
      <text>
        <r>
          <rPr>
            <sz val="9"/>
            <rFont val="Tahoma"/>
            <family val="2"/>
          </rPr>
          <t xml:space="preserve">(t.ex. med nationella prov, frånvaro, meritvärde, behörighet till gymnasiet, resultat av brukarundersökningar). (även i annan regi)
</t>
        </r>
      </text>
    </comment>
  </commentList>
</comments>
</file>

<file path=xl/comments4.xml><?xml version="1.0" encoding="utf-8"?>
<comments xmlns="http://schemas.openxmlformats.org/spreadsheetml/2006/main">
  <authors>
    <author>Gjersvold Johan</author>
  </authors>
  <commentList>
    <comment ref="B2" authorId="0">
      <text>
        <r>
          <rPr>
            <sz val="9"/>
            <rFont val="Tahoma"/>
            <family val="2"/>
          </rPr>
          <t xml:space="preserve">Kontaktuppgifter (telefon, e-postadress, adress)
Nyckelfunktioner (t.ex. skolsköterska, kurator, expeditionspersonal, etc.). </t>
        </r>
      </text>
    </comment>
    <comment ref="O2" authorId="0">
      <text>
        <r>
          <rPr>
            <sz val="9"/>
            <rFont val="Tahoma"/>
            <family val="2"/>
          </rPr>
          <t xml:space="preserve">(t.ex. med betyg, nationella prov, frånvaro, resultat av brukarundersökningar). 
</t>
        </r>
      </text>
    </comment>
  </commentList>
</comments>
</file>

<file path=xl/comments5.xml><?xml version="1.0" encoding="utf-8"?>
<comments xmlns="http://schemas.openxmlformats.org/spreadsheetml/2006/main">
  <authors>
    <author>Gjersvold Johan</author>
  </authors>
  <commentList>
    <comment ref="D2" authorId="0">
      <text>
        <r>
          <rPr>
            <sz val="9"/>
            <rFont val="Tahoma"/>
            <family val="2"/>
          </rPr>
          <t xml:space="preserve">exempelvis, städhjälp, matleverans, matlagning, personlig hygien etc.
</t>
        </r>
      </text>
    </comment>
    <comment ref="K2" authorId="0">
      <text>
        <r>
          <rPr>
            <sz val="9"/>
            <rFont val="Tahoma"/>
            <family val="2"/>
          </rPr>
          <t xml:space="preserve">kontaktuppgifter (telefon, e-postadress, adress) 
nyckelfunktioner (t.ex. sjuksköterska, sjuk-gymnast, arbetsterapeut). 
</t>
        </r>
      </text>
    </comment>
    <comment ref="V2" authorId="0">
      <text>
        <r>
          <rPr>
            <sz val="9"/>
            <rFont val="Tahoma"/>
            <family val="2"/>
          </rPr>
          <t xml:space="preserve">(med t.ex. resultat av brukarundersökningar, serviceutbud, med mera).
</t>
        </r>
      </text>
    </comment>
    <comment ref="W2" authorId="0">
      <text>
        <r>
          <rPr>
            <sz val="9"/>
            <rFont val="Tahoma"/>
            <family val="2"/>
          </rPr>
          <t xml:space="preserve">(med t.ex. resultat av brukarundersökningar, serviceutbud, med mera). (även i annan regi)
</t>
        </r>
      </text>
    </comment>
  </commentList>
</comments>
</file>

<file path=xl/comments7.xml><?xml version="1.0" encoding="utf-8"?>
<comments xmlns="http://schemas.openxmlformats.org/spreadsheetml/2006/main">
  <authors>
    <author>Gjersvold Johan</author>
  </authors>
  <commentList>
    <comment ref="D2" authorId="0">
      <text>
        <r>
          <rPr>
            <sz val="9"/>
            <rFont val="Tahoma"/>
            <family val="2"/>
          </rPr>
          <t xml:space="preserve">kontaktuppgifter (telefon, e-postadress, adress) 
</t>
        </r>
      </text>
    </comment>
  </commentList>
</comments>
</file>

<file path=xl/sharedStrings.xml><?xml version="1.0" encoding="utf-8"?>
<sst xmlns="http://schemas.openxmlformats.org/spreadsheetml/2006/main" count="831" uniqueCount="579">
  <si>
    <t>Öppenhet och påverkan</t>
  </si>
  <si>
    <t>Det finns en kommunövergripande information om kommunens jämförelser med andra kommuner</t>
  </si>
  <si>
    <t>Det finns kommunövergripande information om klagomål-/synpunktshantering.</t>
  </si>
  <si>
    <t>På kommunens hemsida redovisas resultatet från arbetet med inkomna synpunkter och klagomål.</t>
  </si>
  <si>
    <t>Det finns information om mandatfördelning i senaste kommunvalet.</t>
  </si>
  <si>
    <t>Det finns information om koalition, allians, teknisk valsamverkan och liknande för att medborgare skall kunna se ansvarsförhållandet</t>
  </si>
  <si>
    <t>Det finns e-postadress till alla politiker i fullmäktige och eventuella nämnder.</t>
  </si>
  <si>
    <t>Det finns telefonnummer till alla ledande politiker i fullmäktige och eventuella nämnder.</t>
  </si>
  <si>
    <t>Kommunen har samlad information kring de vanligaste frågorna och svaren kring olika verksamheter. (FAQ)</t>
  </si>
  <si>
    <t>Det finns en sökfunktion med index från A-Ö över kommunens olika ansvarsuppgifter samt angivna kontaktpersoner för respektive område.</t>
  </si>
  <si>
    <t>Kommunens hela årsredovisning finns presenterad</t>
  </si>
  <si>
    <t>Kommunen ger ut en förenklad version av årsredovisning/berättelse till kommunens medborgare.</t>
  </si>
  <si>
    <t>Det finns möjlighet att ta del av kallelser (eller uppgifter om dagordning, sammanträdestider och plats) före kommunfullmäktiges sammanträden</t>
  </si>
  <si>
    <t>Det finns möjlighet att ta del av kallelser (eller uppgifter om dagordning, sammanträdestider och plats) före kommunstyrelsens sammanträden</t>
  </si>
  <si>
    <t>Det finns möjlighet att ta del av kallelser (eller uppgifter om dagordning, sammanträdestider och plats) före nämndernas sammanträden</t>
  </si>
  <si>
    <t>Det finns möjlighet att ta del av handlingar före sammanträden med kommunfullmäktige</t>
  </si>
  <si>
    <t>Det finns möjlighet att ta del av handlingar före sammanträden med kommunstyrelse</t>
  </si>
  <si>
    <t>Det finns möjlighet att ta del av protokoll och handlingar efter sammanträden med kommunfullmäktige</t>
  </si>
  <si>
    <t>Det finns möjlighet att ta del av protokoll och handlingar efter sammanträden med kommunstyrelse</t>
  </si>
  <si>
    <t>Det finns möjlighet för allmänheten att söka i kommunens diarium</t>
  </si>
  <si>
    <t>Kommunens ger möjlighet till att lyssna på informationen</t>
  </si>
  <si>
    <t>Kommunens webbplats är anpassad för synskadade.</t>
  </si>
  <si>
    <t>Kommunfullmäktiges sammanträden sänds via webb-TV.</t>
  </si>
  <si>
    <t>Det finns information om de försäkringar som kommunen har inom de olika verksamheterna</t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</si>
  <si>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</si>
  <si>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</si>
  <si>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</si>
  <si>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</si>
  <si>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</si>
  <si>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</si>
  <si>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</si>
  <si>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</si>
  <si>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</si>
  <si>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</si>
  <si>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</si>
  <si>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</si>
  <si>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</si>
  <si>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</si>
  <si>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</si>
  <si>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</si>
  <si>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</si>
  <si>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</si>
  <si>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</si>
  <si>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</si>
  <si>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</si>
  <si>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</si>
  <si>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</si>
  <si>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</si>
  <si>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</si>
  <si>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</si>
  <si>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</si>
  <si>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</si>
  <si>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</si>
  <si>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</si>
  <si>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</si>
  <si>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</si>
  <si>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</si>
  <si>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</si>
  <si>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</si>
  <si>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</si>
  <si>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</si>
  <si>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</si>
  <si>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</si>
  <si>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</si>
  <si>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</si>
  <si>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</si>
  <si>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</si>
  <si>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</si>
  <si>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</si>
  <si>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</si>
  <si>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</si>
  <si>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</si>
  <si>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</si>
  <si>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</si>
  <si>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</si>
  <si>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</si>
  <si>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</si>
  <si>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</si>
  <si>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</si>
  <si>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</si>
  <si>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</si>
  <si>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</si>
  <si>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</si>
  <si>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</si>
  <si>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</si>
  <si>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</si>
  <si>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</si>
  <si>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</si>
  <si>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</si>
  <si>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</si>
  <si>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</si>
  <si>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</si>
  <si>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</si>
  <si>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</si>
  <si>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</si>
  <si>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</si>
  <si>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</si>
  <si>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</si>
  <si>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</si>
  <si>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</si>
  <si>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</si>
  <si>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</si>
  <si>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</si>
  <si>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</si>
  <si>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</si>
  <si>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</si>
  <si>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</si>
  <si>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</si>
  <si>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</si>
  <si>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</si>
  <si>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</si>
  <si>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</si>
  <si>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</si>
  <si>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</si>
  <si>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</si>
  <si>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</si>
  <si>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</si>
  <si>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</si>
  <si>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</si>
  <si>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</si>
  <si>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</si>
  <si>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</si>
  <si>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</si>
  <si>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</si>
  <si>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</si>
  <si>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</si>
  <si>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</si>
  <si>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</si>
  <si>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</si>
  <si>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</si>
  <si>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</si>
  <si>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</si>
  <si>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</si>
  <si>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</si>
  <si>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</si>
  <si>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</si>
  <si>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</si>
  <si>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</si>
  <si>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</si>
  <si>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</si>
  <si>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</si>
  <si>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</si>
  <si>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</si>
  <si>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</si>
  <si>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</si>
  <si>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</si>
  <si>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</si>
  <si>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</si>
  <si>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</si>
  <si>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</si>
  <si>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</si>
  <si>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</si>
  <si>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</si>
  <si>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</si>
  <si>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</si>
  <si>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</si>
  <si>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</si>
  <si>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</si>
  <si>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</si>
  <si>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Malung-Sälen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</si>
  <si>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</si>
  <si>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</si>
  <si>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</si>
  <si>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</si>
  <si>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</si>
  <si>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</si>
  <si>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</si>
  <si>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</si>
  <si>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</si>
  <si>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</si>
  <si>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</si>
  <si>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</si>
  <si>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</si>
  <si>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</si>
  <si>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</si>
  <si>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</si>
  <si>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</si>
  <si>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</si>
  <si>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</si>
  <si>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</si>
  <si>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</si>
  <si>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</si>
  <si>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</si>
  <si>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</si>
  <si>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</si>
  <si>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</si>
  <si>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</si>
  <si>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</si>
  <si>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</si>
  <si>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</si>
  <si>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</si>
  <si>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</si>
  <si>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</si>
  <si>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</si>
  <si>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</si>
  <si>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</si>
  <si>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</si>
  <si>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</si>
  <si>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</si>
  <si>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</si>
  <si>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</si>
  <si>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</si>
  <si>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</si>
  <si>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</si>
  <si>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</si>
  <si>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</si>
  <si>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</si>
  <si>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</si>
  <si>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</si>
  <si>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</si>
  <si>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</si>
  <si>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</si>
  <si>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</si>
  <si>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</si>
  <si>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</si>
  <si>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</si>
  <si>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</si>
  <si>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</si>
  <si>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</si>
  <si>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</si>
  <si>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</si>
  <si>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</si>
  <si>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</si>
  <si>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</si>
  <si>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</si>
  <si>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</si>
  <si>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</si>
  <si>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</si>
  <si>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</si>
  <si>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</si>
  <si>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</si>
  <si>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</si>
  <si>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</si>
  <si>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</si>
  <si>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</si>
  <si>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</si>
  <si>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</si>
  <si>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</si>
  <si>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</si>
  <si>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</si>
  <si>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</si>
  <si>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</si>
  <si>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</si>
  <si>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</si>
  <si>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</si>
  <si>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</si>
  <si>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</si>
  <si>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</si>
  <si>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</si>
  <si>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</si>
  <si>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</si>
  <si>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</si>
  <si>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</si>
  <si>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</si>
  <si>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</si>
  <si>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</si>
  <si>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</si>
  <si>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</si>
  <si>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</si>
  <si>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</si>
  <si>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</si>
  <si>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</si>
  <si>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</si>
  <si>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</si>
  <si>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</si>
  <si>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</si>
  <si>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</si>
  <si>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</si>
  <si>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</si>
  <si>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</si>
  <si>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</si>
  <si>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</si>
  <si>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</si>
  <si>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</si>
  <si>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</si>
  <si>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</si>
  <si>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</si>
  <si>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</si>
  <si>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</si>
  <si>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</si>
  <si>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</si>
  <si>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</si>
  <si>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</si>
  <si>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</si>
  <si>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</si>
  <si>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</si>
  <si>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</si>
  <si>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</si>
  <si>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</si>
  <si>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</si>
  <si>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</si>
  <si>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</si>
  <si>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</si>
  <si>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</si>
  <si>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</si>
  <si>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</si>
  <si>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</si>
  <si>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</si>
  <si>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</si>
  <si>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</si>
  <si>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</si>
  <si>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</si>
  <si>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</si>
  <si>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</si>
  <si>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</si>
  <si>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</si>
  <si>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</si>
  <si>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</si>
  <si>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</si>
  <si>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</si>
  <si>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</si>
  <si>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</si>
  <si>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</si>
  <si>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</si>
  <si>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Förskola</t>
  </si>
  <si>
    <t>Enheternas profil (pedagogisk inriktning, värdegrund, arbetssätt etc.) presenteras.</t>
  </si>
  <si>
    <t>I presentationen framgår var den enskilda förskolan ligger geografiskt.</t>
  </si>
  <si>
    <t>Kommunen presenterar förskolor med annan huvudman än kommunen.</t>
  </si>
  <si>
    <t>Det finns information om när förskolorna är öppna.</t>
  </si>
  <si>
    <t>Det finns information om stängningsdagar</t>
  </si>
  <si>
    <t>Det finns information om vilka avgifter som gäller för en förskoleplats.</t>
  </si>
  <si>
    <t>Det finns information om hur snabbt man kan få en förskoleplats.</t>
  </si>
  <si>
    <t>Det finns information om hur väntetiden beräknas.</t>
  </si>
  <si>
    <t>Det finns information om hur man anmäler sitt intresse.</t>
  </si>
  <si>
    <t>Det finns information om hur föräldrasamverkan sker.</t>
  </si>
  <si>
    <t>Det finns information om hur och till vem man kan framföra synpunkter och klagomål.</t>
  </si>
  <si>
    <t>Grundskola</t>
  </si>
  <si>
    <t>Det finns en samlad beskrivning som visar var grundskolorna i kommunen ligger</t>
  </si>
  <si>
    <t>Det finns information om möjligheterna att välja grundskola</t>
  </si>
  <si>
    <t>Det finns information om när skolorna startar, lovdagar, avslut m.m.</t>
  </si>
  <si>
    <t>Det finns en samlad presentation av grundskolornas olika pedagogisk inriktning/profil och arbetssätt.</t>
  </si>
  <si>
    <t>Det finns information om hur skolorna arbetar med elevinflytande.</t>
  </si>
  <si>
    <t>Det finns information om elevhälsovården</t>
  </si>
  <si>
    <t>Det finns information om hur skolorna arbetar med frågor som berör mobbning.</t>
  </si>
  <si>
    <t>Det finns beskrivningar av hur de individuella utvecklingsplanerna genomförs och följs upp.</t>
  </si>
  <si>
    <t>Det finns information om vilken hjälp som kan ges till barn i behov av särskilt stöd.</t>
  </si>
  <si>
    <t>Det finns information om vilka regler som gäller för skolskjutsar</t>
  </si>
  <si>
    <t>Det finns information om skolornas matsedel</t>
  </si>
  <si>
    <t>Det finns information om skolornas olika program och inriktning.</t>
  </si>
  <si>
    <t>Det finns information om skolmat avseende ev. kostnad och kvalitet.</t>
  </si>
  <si>
    <t>Det finns information om regler för bussresor.</t>
  </si>
  <si>
    <t>Det finns information om skolornas start, lovdagar, avslut m.m.</t>
  </si>
  <si>
    <t>Det finns information om hur man arbetar med mobbing</t>
  </si>
  <si>
    <t>Det finns information hur man kan nå kontakt med SYO-konsulenten.</t>
  </si>
  <si>
    <t>Det finns information om vilken rätt man har att välja skola/program i annan kommun.</t>
  </si>
  <si>
    <t>Det finns beskrivningar om hur skolorna arbetar med elevinflytande.</t>
  </si>
  <si>
    <t>Gymnasie-skola</t>
  </si>
  <si>
    <t>Äldreomsorg</t>
  </si>
  <si>
    <t>Det finns information hur man ansöker om hjälp (bistånd/insatser)</t>
  </si>
  <si>
    <t>Det finns information om vilka tjänster som finns inom äldreomsorgen</t>
  </si>
  <si>
    <t>Det finns information om äldreboendenas geografiska placering.</t>
  </si>
  <si>
    <t>Det finns information om hur lång tid det tar innan jag får mitt bistånd.</t>
  </si>
  <si>
    <t>Det finns information om hur man överklagar biståndsbeslutet</t>
  </si>
  <si>
    <t>Det finns information om avgiftens storlek.</t>
  </si>
  <si>
    <t>Det finns information om pensionärsorganisationer, brukarråd och frivilliga organisationer</t>
  </si>
  <si>
    <t>Det finns information om vilka olika insatser/bistånd/hjälp man kan få.</t>
  </si>
  <si>
    <t>Det finns information om sekretessregler</t>
  </si>
  <si>
    <t>Det finns information om hur man gör för att få hjälp. (bistånd, personlig assistans m.m.)</t>
  </si>
  <si>
    <t>Det finns information om olika avgifter och dess storlek.</t>
  </si>
  <si>
    <t>Det finns information om hur man överklagar ett beslut.</t>
  </si>
  <si>
    <t>Det finns information om olika handikapporganisationer och handikappråd</t>
  </si>
  <si>
    <t>Handikapp-omsorg</t>
  </si>
  <si>
    <t>Bygga och bo</t>
  </si>
  <si>
    <t>Finns det information om var det finns tillgängliga tomter för nybyggnation för privatpersoner?</t>
  </si>
  <si>
    <t>Finns det uppgifter kring hur man söker bygglov.</t>
  </si>
  <si>
    <t>Finns det information om taxor och avgifter för bygglov?</t>
  </si>
  <si>
    <t>Finns det information om hur lång tid ett bygglov beräknas ta.</t>
  </si>
  <si>
    <t>Det finns information om vart jag vänder mig till med frågor om bygglov (telefon, m.m.)</t>
  </si>
  <si>
    <t>Finns det information om köregler för tomter och lägenheter.</t>
  </si>
  <si>
    <t>Finns det information om lediga bostäder och vart man vänder sig</t>
  </si>
  <si>
    <t>Finns det information om bostadsanpassningsbidrag</t>
  </si>
  <si>
    <t>Finns det information om energirådgivning.</t>
  </si>
  <si>
    <t>Finns det information om kommunens översiktsplaner.</t>
  </si>
  <si>
    <t>Finns det information om aktuella detaljplaner.</t>
  </si>
  <si>
    <t>Finns det information om kollektivtrafiken.</t>
  </si>
  <si>
    <t>Finns det information om färdtjänst</t>
  </si>
  <si>
    <t>Finns det information om konsumentvägledning.</t>
  </si>
  <si>
    <t>Finns det information om budgetrådgivning</t>
  </si>
  <si>
    <t>Gator och vägar</t>
  </si>
  <si>
    <t>Finns det information om hur man felanmäler</t>
  </si>
  <si>
    <t>Finns det information om snöröjning och vägunderhåll.</t>
  </si>
  <si>
    <t>Finns det information om hur ofta gator och vägar städas?</t>
  </si>
  <si>
    <t>Finns det information om aktuella trafikstörningar.</t>
  </si>
  <si>
    <t>Finns det information om parkeringsfrågor, var man kan parkera, vad det kostar etc.</t>
  </si>
  <si>
    <t>Finns det kartor över gång- och cykelvägar?</t>
  </si>
  <si>
    <t>Finns det information om hur och till vem man kan framföra synpunkter och klagomål.</t>
  </si>
  <si>
    <t>Miljö och renhållning</t>
  </si>
  <si>
    <t>Finns det information om taxor och avgifter för renhållning?</t>
  </si>
  <si>
    <t>Finns det en hänvisning till geografisk placering av återvinningsstationer/miljöstationer.</t>
  </si>
  <si>
    <t>Finns det uppgifter kring var det går att tanka alternativa drivmedel till fordon.</t>
  </si>
  <si>
    <t>Finns det information om avgifter och taxor kring tillstånd och tillsyn inom miljöområdet</t>
  </si>
  <si>
    <t>Finns det information om sotningsverksamheten</t>
  </si>
  <si>
    <t>Tillstånd och tillsyn</t>
  </si>
  <si>
    <t>Finns det information om hur man ansöker om serveringstillstånd</t>
  </si>
  <si>
    <t>Finns det information om avgifter och taxor när det gäller alkohol- och serveringstillstånd</t>
  </si>
  <si>
    <t>Finns det information om tillstånd för torghandel</t>
  </si>
  <si>
    <t>Näringsliv</t>
  </si>
  <si>
    <t>Finns det information om vad man kan få för stöd som företagare</t>
  </si>
  <si>
    <t>Finns det information om lediga lokaler och tomter för intresserade företag.</t>
  </si>
  <si>
    <t>Det finns information om föreningar, nätverk eller andra forum för företagare.</t>
  </si>
  <si>
    <t>Det finns information om EU-projekt och internationellt samarbete.</t>
  </si>
  <si>
    <t>Det finns information om vänorter/vänortssamarbete.</t>
  </si>
  <si>
    <t>Det finns information om kommunens krisberedskap.</t>
  </si>
  <si>
    <t>Folkhälso-arbete</t>
  </si>
  <si>
    <t>Kris-information</t>
  </si>
  <si>
    <t>Ideell sektor</t>
  </si>
  <si>
    <t>Går det att söka föreningar efter vilken aktivitet de ägnar sig åt?</t>
  </si>
  <si>
    <t>Det finns information om vilket stöd man kan få för att starta en förening.</t>
  </si>
  <si>
    <t>Kultur och fritid</t>
  </si>
  <si>
    <t>Det finns information om lokalt utbud av aktiviteter och arrangemang.</t>
  </si>
  <si>
    <t>Det finns information om badplatser.</t>
  </si>
  <si>
    <t>Det finns information om bibliotekens utbud och öppettider.</t>
  </si>
  <si>
    <t>Det finns en karta eller annan information som hänvisar till kommunens natur- och kulturgeografiskt intressanta platser.</t>
  </si>
  <si>
    <t>Det finns information som presenterar resultat för verksamheter inom kultur och fritid som går att jämföra med andra verksamheter och kommuner</t>
  </si>
  <si>
    <t>Sökfunktion</t>
  </si>
  <si>
    <t>Äldre-omsorg</t>
  </si>
  <si>
    <t>Individ- och familj</t>
  </si>
  <si>
    <t>Bygga och Bo</t>
  </si>
  <si>
    <t>Gator/vägar och miljö/renhållning</t>
  </si>
  <si>
    <t>Tillstånd, näringsliv, krisinformation m.m.</t>
  </si>
  <si>
    <t>Ideell sektor och kultur &amp; fritid</t>
  </si>
  <si>
    <t>Medelvärde per område</t>
  </si>
  <si>
    <t>Kommunens hela budget finns presenterad.</t>
  </si>
  <si>
    <t>Det finns möjlighet för medborgarna att elektroniskt prenumerera på information från webben?</t>
  </si>
  <si>
    <t>Kommunen har information på andra språk om olika verksamheter. (engelska)</t>
  </si>
  <si>
    <t>Kommunens webbplats har information på teckenspråk*.</t>
  </si>
  <si>
    <t>Kommunen använder sig av social medier på webben (ex. facebook)</t>
  </si>
  <si>
    <t xml:space="preserve">Det finns information om det går att välja förskola.  </t>
  </si>
  <si>
    <t xml:space="preserve">Det finns information om möjlighet till förtur.  </t>
  </si>
  <si>
    <t>Man kan ansöka om plats på förskola på kommunens webb.</t>
  </si>
  <si>
    <t>Det finns en samlad och jämförbar resultatredovisning av kommunens alla förskolenheter (med t ex resultat av brukarundersökningar, personaltäthet med mera).</t>
  </si>
  <si>
    <t>Ansökning om och uppsägning av barnomsorgsplats kan göras som e-tjänst via webben?</t>
  </si>
  <si>
    <t>Det finns en samlad beskrivning av de enskilda enheterna som är verksamma i kommunen inom grundskolan med kontaktuppgifter  till ansvarig chef och andra nyckelfunktioner*.</t>
  </si>
  <si>
    <t>Man kan ansöka om plats i grundskola på kommunens webb.</t>
  </si>
  <si>
    <t>Det finns en samlad och jämförbar resultatredovisning av kommunens alla grundskolor*.</t>
  </si>
  <si>
    <t>Det finns en samlad beskrivning av de enskilda enheterna som är verksamma inom kommunen inom gymnasieskolan med kontaktuppgifter  till ansvarig chef och andra nyckelfunktioner*</t>
  </si>
  <si>
    <t>Det finns information om hur man väljer och anmäler sig till gymnasiet.</t>
  </si>
  <si>
    <t>Man kan ansöka om plats på gymnasieskola på kommunens webb.</t>
  </si>
  <si>
    <t>Det finns en samlad och jämförbar resultatredovisning av alla gymnasieskolor*</t>
  </si>
  <si>
    <t>Det finns information om vilka tjänster/hjälp som kan erbjudas inom hemtjänsten.*</t>
  </si>
  <si>
    <t>Det finns information om öppna verksamheter, t ex. dagverksamhet</t>
  </si>
  <si>
    <t>Det finns information om trygghetslarm</t>
  </si>
  <si>
    <t>Det finns information rehabverksamhet</t>
  </si>
  <si>
    <t>Det finns information om fixartjänster</t>
  </si>
  <si>
    <t>Det finns information om uppsökande verksamhet</t>
  </si>
  <si>
    <t>Det finns information om stöd till anhöriga</t>
  </si>
  <si>
    <t>Det finns en samlad och jämförbar resultatredovisning av alla särskilda boendena i kommunen*</t>
  </si>
  <si>
    <t>Det finns en samlad och jämförbar resultatredovisning av alla hemtjänstens enheter i kommunen*</t>
  </si>
  <si>
    <t>Det finns en samlad och beskrivande information om kommunens alla verksamheter med kontaktuppgifter  till ansvarig chef och andra nyckelfunktioner.*</t>
  </si>
  <si>
    <t>Man kan ansöka om färdtjänst på kommuns webb.</t>
  </si>
  <si>
    <t>Man kan ansöka om parkeringstillstånd på kommunens webb.</t>
  </si>
  <si>
    <t>Det finns information om regler för enskilda avlopp</t>
  </si>
  <si>
    <t>Det finns information om hur man gör radonmätningar</t>
  </si>
  <si>
    <t>Det finns information tillstånd behövs för bergvärme</t>
  </si>
  <si>
    <t>Det finns information när man måste ha bygglov</t>
  </si>
  <si>
    <t>Det finns information om hur man får bostadsanpassning</t>
  </si>
  <si>
    <t>Det ges möjlighet att kunna göra ansökan om bygglov på kommunens webb</t>
  </si>
  <si>
    <t>Det finns möjlighet att via kommunens webb följa beredning av en bygglovsansökan.</t>
  </si>
  <si>
    <t>Finns det information om luft och vatten kvalitet i kommunen?</t>
  </si>
  <si>
    <t>Det finns kontaktuppgifter till personer som kan svara på frågor kring hushållens energianvändning och klimatpåverkan?</t>
  </si>
  <si>
    <t>Det finns tips kring hur hushållen konsumera och agera mer miljövänligt?</t>
  </si>
  <si>
    <t>Det finns information om hur hushållen kan spara energi och göra sin energianvändning mer miljöanpassad.</t>
  </si>
  <si>
    <t>Finns det ett aktuellt företagsregister?</t>
  </si>
  <si>
    <t>Det finns kontaktuppgifter till annan ideell verksamhet (ej formella föreningar), som t.ex. grann-samverkan, volontärinsats-er, ungdoms-grupper.</t>
  </si>
  <si>
    <t>Det finns möjlighet att söka föreningsbidrag på kommunens webb</t>
  </si>
  <si>
    <t>Det finns information som presenterar resultaten av kommunens fritidsverksamhet riktad till allmänheten där bland annat brukarundersökningar ingår.</t>
  </si>
  <si>
    <t>Det finns möjlighet att boka fritidsanläggningar/lokaler på webben</t>
  </si>
  <si>
    <t>Det finns möjlighet att söka, låna om och reservera böcker/e-böcker på webben</t>
  </si>
  <si>
    <t>Hur kan man framföra synpunkter och klagomål?</t>
  </si>
  <si>
    <t>Vem är kommunchef?</t>
  </si>
  <si>
    <t>Vad heter kommunalrådet?</t>
  </si>
  <si>
    <t>Vad kostar en plats inom barnomsorgen?</t>
  </si>
  <si>
    <t>Var ligger sopstationen?</t>
  </si>
  <si>
    <t>När är sopstationen öppen?</t>
  </si>
  <si>
    <t>Finns det någon simhall?</t>
  </si>
  <si>
    <t>Var ligger kommunhuset?</t>
  </si>
  <si>
    <t>Hur många invånare bor i kommunen?</t>
  </si>
  <si>
    <t>Hur hög är skatten?</t>
  </si>
  <si>
    <t>Finns det en turistbyrå?</t>
  </si>
  <si>
    <t>Var lämnar man deklarationen?</t>
  </si>
  <si>
    <t>Finns det friskolor här?</t>
  </si>
  <si>
    <t>Vem är socialchef?</t>
  </si>
  <si>
    <t>Vem är skolchef?</t>
  </si>
  <si>
    <t>Var ligger biblioteket?</t>
  </si>
  <si>
    <t>Finns det en bostadsförmedling?</t>
  </si>
  <si>
    <t>När är det sandsopning?</t>
  </si>
  <si>
    <t>När får man elda utomhus?</t>
  </si>
  <si>
    <t>J</t>
  </si>
  <si>
    <t>N</t>
  </si>
  <si>
    <t>D</t>
  </si>
  <si>
    <t>Finns möjlighet att lämna medborgarförslag eller e-petition* via webb?</t>
  </si>
  <si>
    <t>Andel (%) av maxpoäng</t>
  </si>
  <si>
    <t>Summa (Max=105)</t>
  </si>
  <si>
    <t>Summa (Max=54)</t>
  </si>
  <si>
    <t>Summa (Max=48)</t>
  </si>
  <si>
    <t>Summa (Max=69)</t>
  </si>
  <si>
    <t>Summa (Max=39)</t>
  </si>
  <si>
    <t>Summa (Max=75)</t>
  </si>
  <si>
    <t>Summa (Max=57)</t>
  </si>
  <si>
    <t>Summa (Max=36)</t>
  </si>
  <si>
    <t>Kommun</t>
  </si>
  <si>
    <t>Välj kommun:</t>
  </si>
  <si>
    <t>Riket</t>
  </si>
  <si>
    <t>Område</t>
  </si>
  <si>
    <t>Öppenhet &amp; påverkan</t>
  </si>
  <si>
    <t>Gymnasieskola</t>
  </si>
  <si>
    <t>Handikappomsorg</t>
  </si>
  <si>
    <t>Bygga &amp; Bo</t>
  </si>
  <si>
    <t>Gator/vägar m.m.</t>
  </si>
  <si>
    <t>Tillstånd, näringsliv m.m.</t>
  </si>
  <si>
    <t>Ideell sektor, kultur &amp; fritid</t>
  </si>
  <si>
    <t>Eget resultat 2010</t>
  </si>
  <si>
    <r>
      <rPr>
        <b/>
        <u val="single"/>
        <sz val="14"/>
        <color indexed="12"/>
        <rFont val="Times"/>
        <family val="1"/>
      </rPr>
      <t>Sökfunktion</t>
    </r>
    <r>
      <rPr>
        <u val="single"/>
        <sz val="11"/>
        <color indexed="12"/>
        <rFont val="Calibri"/>
        <family val="2"/>
      </rPr>
      <t xml:space="preserve"> (Endast ja/nej-svar)</t>
    </r>
  </si>
  <si>
    <t>Klicka här för att se din kommuns resultat i ett spindeldiagram, jämfört med riket</t>
  </si>
  <si>
    <t>Tillbaka till totalt resultat</t>
  </si>
  <si>
    <t>Klicka på kolumnrubrikerna för att gå till samtliga delfrågor för det området. Det går också bra att klicka sig fram via flikarna längst ned i excelarket.</t>
  </si>
  <si>
    <t>Andel (%) av maxpoäng, 12 områden, samt total. Informationssammanställning, webb 2014</t>
  </si>
  <si>
    <t>Totalt: Medelvärde tolv områden  (2014)</t>
  </si>
  <si>
    <t>Totalt: Medelvärde föregående år (2013)</t>
  </si>
  <si>
    <t>Ideell sektor / kultur o fritid</t>
  </si>
  <si>
    <t>Gator, vägar / miljö, renhållning</t>
  </si>
  <si>
    <t>Tillstånd, näringsliv mm</t>
  </si>
  <si>
    <t>Kommunens budget presenteras i en förenklad form anpassad för medborgare och målgrupper.</t>
  </si>
  <si>
    <t>Det finns information om hur man kommer i kontakt med ordföranden för fullmäktige, kommunstyrelse och eventuella nämnder.</t>
  </si>
  <si>
    <t>Det finns möjlighet att ta del av handlingar före sammanträden med nämnderna</t>
  </si>
  <si>
    <t>Det finns möjlighet att ta del av protokoll och handlingar efter sammanträden med nämnderna</t>
  </si>
  <si>
    <t>Det finns webbinformation på lättläst svenska</t>
  </si>
  <si>
    <t>Det finns lättläst information integrerad i den vanliga webben</t>
  </si>
  <si>
    <t>Det finns en samlad beskrivning av de enskilda enheterna som är verksamma i kommunen inom förskolan med kontaktuppgifter (telefon, e-postadress, adress, till chef.</t>
  </si>
  <si>
    <t>Det finns information om vem man kan kontakta om ditt barn har speciella behov, (t ex språk, funktionsnedsättning etc.)</t>
  </si>
  <si>
    <t>Äldre betygskopior kan beställas via webben</t>
  </si>
  <si>
    <t>Det finns information om vilka olika boendeformer som finns inom äldreomsorgen</t>
  </si>
  <si>
    <t>Det finns en samlad faktainformation om de enskilda enheterna inom särskilt boende med kontaktuppgifter  till ansvarig chef och andra nyckel-funktioner*.</t>
  </si>
  <si>
    <t>Enheter inom äldreomsorgen verksamma i kommunen presenteras</t>
  </si>
  <si>
    <t>Det finns information om enheternas profil (arbetsinriktning, aktiviteter, värdegrund, etc.)</t>
  </si>
  <si>
    <t>Finns det möjlighet för medborgaren att göra simulerad beräkning av preliminär avgift för äldreomsorg</t>
  </si>
  <si>
    <t>Det finns information om valmöjligheter inom hemtjänst och särskilt boende.</t>
  </si>
  <si>
    <t>Det finns information om valmöjligheter avseende boenden inom de olika enheterna.</t>
  </si>
  <si>
    <t>Det finns en samlad och jämförbar resultatredovisning av alla stödet till funktionshindrade (med t.ex. resultat av brukarundersökningar, serviceutbud, med mera).</t>
  </si>
  <si>
    <t>Det finns information om den fysiska tillgängligheten i kommunens allmänna lokaler utifrån olika funktionshinder</t>
  </si>
  <si>
    <t>Det finns information om tider för att kunna få hjälp och information med bygglov.</t>
  </si>
  <si>
    <t>Det finns en resultatredovisning riktad till allmänheten där bland annat brukarundersökningar presenteras.</t>
  </si>
  <si>
    <t>Finns det information om vem som ansvarar för olika vägar och gator.</t>
  </si>
  <si>
    <t>Finns det information om sopsortering och hur det ska/kan göras i kommunen?</t>
  </si>
  <si>
    <t>Internationellt</t>
  </si>
  <si>
    <t>Det finns information om kommunens folkhälsoarbete.</t>
  </si>
  <si>
    <t>Det finns information om olika former av ekonomiskt föreningsstöd.</t>
  </si>
  <si>
    <t>Det finns information om lån/förhyrning av fritidslokaler.</t>
  </si>
  <si>
    <t>Det finns information om fritidsanläggningars utbud och öppettider.</t>
  </si>
  <si>
    <t>Finns det Sommarjobb i kommunen?</t>
  </si>
  <si>
    <t>Vad är grundskolans Matsedel?</t>
  </si>
  <si>
    <t>När har Biblioteket öppet?</t>
  </si>
  <si>
    <t>När är det Sportlov?</t>
  </si>
  <si>
    <t>När är det sophämtning?</t>
  </si>
  <si>
    <t>Vad kostar ett Bygglov?</t>
  </si>
  <si>
    <t>Vad kostar Parkeringen?</t>
  </si>
  <si>
    <t>Var finns kommuns Dagis?</t>
  </si>
  <si>
    <t>Vilka Läsårstider har grundskolan?</t>
  </si>
  <si>
    <t>Var finns Komvux?</t>
  </si>
  <si>
    <t>Var finns det Simskola?</t>
  </si>
  <si>
    <t>Var finns Kulturskolan?</t>
  </si>
  <si>
    <t>När har barnen Skollov?</t>
  </si>
  <si>
    <t>Var finns Lediga lägenheter?</t>
  </si>
  <si>
    <t>Vem är Överförmyndare?</t>
  </si>
  <si>
    <t>Var finns Lediga jobb?</t>
  </si>
  <si>
    <t>När är det Skolstart?</t>
  </si>
  <si>
    <t>Var finns Kommunfullmäktiges Protokoll</t>
  </si>
  <si>
    <t>När är det Skolavslutning?</t>
  </si>
  <si>
    <t>När är det Påsklov?</t>
  </si>
  <si>
    <t>Finns det Skolskjuts?</t>
  </si>
  <si>
    <t>Var finns det en Vårdcentral?</t>
  </si>
  <si>
    <t>Finns det information om Strömavbrott?</t>
  </si>
  <si>
    <t>Hur kontaktar man Biståndshandläggare?</t>
  </si>
  <si>
    <t>Vad finns det för Föreningsbidrag?</t>
  </si>
  <si>
    <t>Var finns det Bredband?</t>
  </si>
  <si>
    <t>Hur får man tag i Sotare?</t>
  </si>
  <si>
    <t>Summa (Max=138)</t>
  </si>
  <si>
    <t>Förändring i procent-enheter mellan 2013 och 2014*</t>
  </si>
  <si>
    <t>Procentuell förändring mellan 2013 och 2014*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</si>
</sst>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General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b/>
      <u val="single"/>
      <sz val="14"/>
      <color indexed="12"/>
      <name val="Times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9"/>
      <name val="Calibri"/>
      <family val="2"/>
    </font>
    <font>
      <b/>
      <u val="single"/>
      <sz val="14"/>
      <color indexed="12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sz val="9.25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u val="single"/>
      <sz val="14"/>
      <color theme="10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164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7" fillId="0" borderId="0" xfId="0" applyFont="1" applyAlignment="1">
      <alignment wrapText="1"/>
    </xf>
    <xf numFmtId="0" fontId="0" fillId="0" borderId="0" xfId="0" applyBorder="1" applyAlignment="1">
      <alignment/>
    </xf>
    <xf numFmtId="0" fontId="58" fillId="0" borderId="10" xfId="0" applyFont="1" applyBorder="1" applyAlignment="1">
      <alignment/>
    </xf>
    <xf numFmtId="0" fontId="59" fillId="33" borderId="11" xfId="0" applyFont="1" applyFill="1" applyBorder="1" applyAlignment="1">
      <alignment wrapText="1"/>
    </xf>
    <xf numFmtId="0" fontId="59" fillId="33" borderId="12" xfId="0" applyFont="1" applyFill="1" applyBorder="1" applyAlignment="1">
      <alignment wrapText="1"/>
    </xf>
    <xf numFmtId="0" fontId="5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8" fillId="0" borderId="10" xfId="0" applyFont="1" applyFill="1" applyBorder="1" applyAlignment="1">
      <alignment/>
    </xf>
    <xf numFmtId="0" fontId="0" fillId="12" borderId="15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3" fillId="34" borderId="18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center"/>
      <protection/>
    </xf>
    <xf numFmtId="0" fontId="3" fillId="35" borderId="18" xfId="0" applyFont="1" applyFill="1" applyBorder="1" applyAlignment="1" applyProtection="1">
      <alignment horizontal="center"/>
      <protection locked="0"/>
    </xf>
    <xf numFmtId="0" fontId="3" fillId="36" borderId="18" xfId="0" applyFont="1" applyFill="1" applyBorder="1" applyAlignment="1" applyProtection="1">
      <alignment horizontal="center"/>
      <protection locked="0"/>
    </xf>
    <xf numFmtId="0" fontId="3" fillId="36" borderId="18" xfId="0" applyFont="1" applyFill="1" applyBorder="1" applyAlignment="1" applyProtection="1">
      <alignment horizontal="center"/>
      <protection/>
    </xf>
    <xf numFmtId="0" fontId="3" fillId="36" borderId="19" xfId="0" applyFont="1" applyFill="1" applyBorder="1" applyAlignment="1" applyProtection="1">
      <alignment horizontal="center"/>
      <protection locked="0"/>
    </xf>
    <xf numFmtId="1" fontId="54" fillId="0" borderId="18" xfId="0" applyNumberFormat="1" applyFont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" fillId="16" borderId="18" xfId="51" applyFont="1" applyFill="1" applyBorder="1">
      <alignment/>
      <protection/>
    </xf>
    <xf numFmtId="0" fontId="3" fillId="16" borderId="0" xfId="51" applyFill="1">
      <alignment/>
      <protection/>
    </xf>
    <xf numFmtId="0" fontId="0" fillId="16" borderId="0" xfId="0" applyFill="1" applyAlignment="1">
      <alignment/>
    </xf>
    <xf numFmtId="0" fontId="2" fillId="16" borderId="0" xfId="51" applyFont="1" applyFill="1" applyBorder="1">
      <alignment/>
      <protection/>
    </xf>
    <xf numFmtId="0" fontId="2" fillId="16" borderId="0" xfId="51" applyFont="1" applyFill="1">
      <alignment/>
      <protection/>
    </xf>
    <xf numFmtId="0" fontId="2" fillId="16" borderId="23" xfId="51" applyFont="1" applyFill="1" applyBorder="1">
      <alignment/>
      <protection/>
    </xf>
    <xf numFmtId="0" fontId="2" fillId="37" borderId="18" xfId="51" applyFont="1" applyFill="1" applyBorder="1" applyAlignment="1" applyProtection="1">
      <alignment wrapText="1"/>
      <protection hidden="1"/>
    </xf>
    <xf numFmtId="0" fontId="2" fillId="37" borderId="18" xfId="51" applyFont="1" applyFill="1" applyBorder="1" applyAlignment="1" applyProtection="1">
      <alignment horizontal="center" wrapText="1"/>
      <protection hidden="1"/>
    </xf>
    <xf numFmtId="0" fontId="3" fillId="38" borderId="18" xfId="51" applyFill="1" applyBorder="1" applyProtection="1">
      <alignment/>
      <protection hidden="1"/>
    </xf>
    <xf numFmtId="0" fontId="3" fillId="38" borderId="18" xfId="51" applyFill="1" applyBorder="1" applyAlignment="1" applyProtection="1">
      <alignment horizontal="center"/>
      <protection hidden="1"/>
    </xf>
    <xf numFmtId="1" fontId="5" fillId="38" borderId="18" xfId="51" applyNumberFormat="1" applyFont="1" applyFill="1" applyBorder="1" applyAlignment="1" applyProtection="1">
      <alignment horizontal="center"/>
      <protection hidden="1"/>
    </xf>
    <xf numFmtId="1" fontId="54" fillId="0" borderId="24" xfId="0" applyNumberFormat="1" applyFont="1" applyBorder="1" applyAlignment="1">
      <alignment horizontal="center"/>
    </xf>
    <xf numFmtId="0" fontId="3" fillId="6" borderId="13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4" xfId="0" applyFill="1" applyBorder="1" applyAlignment="1">
      <alignment/>
    </xf>
    <xf numFmtId="0" fontId="2" fillId="39" borderId="25" xfId="0" applyFont="1" applyFill="1" applyBorder="1" applyAlignment="1">
      <alignment wrapText="1"/>
    </xf>
    <xf numFmtId="0" fontId="45" fillId="39" borderId="12" xfId="46" applyFill="1" applyBorder="1" applyAlignment="1" applyProtection="1">
      <alignment wrapText="1"/>
      <protection/>
    </xf>
    <xf numFmtId="0" fontId="0" fillId="37" borderId="26" xfId="0" applyFill="1" applyBorder="1" applyAlignment="1">
      <alignment horizontal="center" wrapText="1"/>
    </xf>
    <xf numFmtId="0" fontId="9" fillId="35" borderId="18" xfId="51" applyFont="1" applyFill="1" applyBorder="1">
      <alignment/>
      <protection/>
    </xf>
    <xf numFmtId="0" fontId="10" fillId="38" borderId="18" xfId="51" applyFont="1" applyFill="1" applyBorder="1" applyProtection="1">
      <alignment/>
      <protection locked="0"/>
    </xf>
    <xf numFmtId="0" fontId="3" fillId="36" borderId="19" xfId="0" applyFont="1" applyFill="1" applyBorder="1" applyAlignment="1" applyProtection="1">
      <alignment horizontal="center"/>
      <protection/>
    </xf>
    <xf numFmtId="1" fontId="0" fillId="0" borderId="18" xfId="0" applyNumberForma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1" fontId="0" fillId="0" borderId="30" xfId="0" applyNumberFormat="1" applyBorder="1" applyAlignment="1">
      <alignment horizontal="center"/>
    </xf>
    <xf numFmtId="0" fontId="0" fillId="37" borderId="27" xfId="0" applyFill="1" applyBorder="1" applyAlignment="1">
      <alignment horizontal="center" wrapText="1"/>
    </xf>
    <xf numFmtId="1" fontId="54" fillId="0" borderId="19" xfId="0" applyNumberFormat="1" applyFont="1" applyBorder="1" applyAlignment="1">
      <alignment horizontal="center"/>
    </xf>
    <xf numFmtId="0" fontId="0" fillId="37" borderId="12" xfId="0" applyFill="1" applyBorder="1" applyAlignment="1">
      <alignment horizontal="center" wrapText="1"/>
    </xf>
    <xf numFmtId="0" fontId="0" fillId="40" borderId="31" xfId="0" applyFill="1" applyBorder="1" applyAlignment="1">
      <alignment/>
    </xf>
    <xf numFmtId="0" fontId="56" fillId="40" borderId="31" xfId="0" applyFont="1" applyFill="1" applyBorder="1" applyAlignment="1">
      <alignment/>
    </xf>
    <xf numFmtId="0" fontId="0" fillId="40" borderId="32" xfId="0" applyFill="1" applyBorder="1" applyAlignment="1">
      <alignment/>
    </xf>
    <xf numFmtId="0" fontId="0" fillId="40" borderId="33" xfId="0" applyFill="1" applyBorder="1" applyAlignment="1">
      <alignment/>
    </xf>
    <xf numFmtId="0" fontId="54" fillId="0" borderId="10" xfId="0" applyFont="1" applyBorder="1" applyAlignment="1">
      <alignment horizontal="center"/>
    </xf>
    <xf numFmtId="0" fontId="2" fillId="33" borderId="33" xfId="0" applyFont="1" applyFill="1" applyBorder="1" applyAlignment="1">
      <alignment wrapText="1"/>
    </xf>
    <xf numFmtId="0" fontId="2" fillId="33" borderId="26" xfId="0" applyFont="1" applyFill="1" applyBorder="1" applyAlignment="1">
      <alignment wrapText="1"/>
    </xf>
    <xf numFmtId="0" fontId="3" fillId="33" borderId="31" xfId="0" applyFont="1" applyFill="1" applyBorder="1" applyAlignment="1">
      <alignment wrapText="1"/>
    </xf>
    <xf numFmtId="1" fontId="54" fillId="0" borderId="10" xfId="0" applyNumberFormat="1" applyFont="1" applyBorder="1" applyAlignment="1">
      <alignment horizontal="center"/>
    </xf>
    <xf numFmtId="0" fontId="58" fillId="0" borderId="34" xfId="0" applyFont="1" applyBorder="1" applyAlignment="1">
      <alignment/>
    </xf>
    <xf numFmtId="0" fontId="3" fillId="33" borderId="25" xfId="0" applyFont="1" applyFill="1" applyBorder="1" applyAlignment="1">
      <alignment wrapText="1"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 locked="0"/>
    </xf>
    <xf numFmtId="0" fontId="60" fillId="40" borderId="31" xfId="0" applyFont="1" applyFill="1" applyBorder="1" applyAlignment="1">
      <alignment/>
    </xf>
    <xf numFmtId="0" fontId="60" fillId="40" borderId="30" xfId="0" applyFont="1" applyFill="1" applyBorder="1" applyAlignment="1">
      <alignment/>
    </xf>
    <xf numFmtId="0" fontId="0" fillId="40" borderId="35" xfId="0" applyFill="1" applyBorder="1" applyAlignment="1">
      <alignment/>
    </xf>
    <xf numFmtId="0" fontId="60" fillId="40" borderId="32" xfId="0" applyFont="1" applyFill="1" applyBorder="1" applyAlignment="1">
      <alignment/>
    </xf>
    <xf numFmtId="0" fontId="59" fillId="33" borderId="28" xfId="0" applyFont="1" applyFill="1" applyBorder="1" applyAlignment="1">
      <alignment wrapText="1"/>
    </xf>
    <xf numFmtId="0" fontId="60" fillId="40" borderId="35" xfId="0" applyFont="1" applyFill="1" applyBorder="1" applyAlignment="1">
      <alignment/>
    </xf>
    <xf numFmtId="0" fontId="61" fillId="0" borderId="10" xfId="0" applyFont="1" applyBorder="1" applyAlignment="1">
      <alignment/>
    </xf>
    <xf numFmtId="1" fontId="62" fillId="0" borderId="19" xfId="0" applyNumberFormat="1" applyFont="1" applyBorder="1" applyAlignment="1">
      <alignment horizontal="center"/>
    </xf>
    <xf numFmtId="1" fontId="62" fillId="0" borderId="18" xfId="0" applyNumberFormat="1" applyFont="1" applyBorder="1" applyAlignment="1">
      <alignment horizontal="center"/>
    </xf>
    <xf numFmtId="1" fontId="62" fillId="0" borderId="24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61" fillId="0" borderId="34" xfId="0" applyFont="1" applyBorder="1" applyAlignment="1">
      <alignment/>
    </xf>
    <xf numFmtId="1" fontId="62" fillId="0" borderId="18" xfId="0" applyNumberFormat="1" applyFont="1" applyFill="1" applyBorder="1" applyAlignment="1">
      <alignment horizontal="center"/>
    </xf>
    <xf numFmtId="0" fontId="63" fillId="40" borderId="33" xfId="46" applyFont="1" applyFill="1" applyBorder="1" applyAlignment="1" applyProtection="1">
      <alignment vertical="top" wrapText="1"/>
      <protection/>
    </xf>
    <xf numFmtId="0" fontId="0" fillId="0" borderId="36" xfId="0" applyBorder="1" applyAlignment="1">
      <alignment/>
    </xf>
    <xf numFmtId="0" fontId="63" fillId="40" borderId="13" xfId="46" applyFont="1" applyFill="1" applyBorder="1" applyAlignment="1" applyProtection="1">
      <alignment vertical="top" wrapText="1"/>
      <protection/>
    </xf>
    <xf numFmtId="0" fontId="45" fillId="40" borderId="33" xfId="46" applyFill="1" applyBorder="1" applyAlignment="1" applyProtection="1">
      <alignment vertical="top" wrapText="1"/>
      <protection/>
    </xf>
    <xf numFmtId="0" fontId="4" fillId="6" borderId="33" xfId="0" applyFont="1" applyFill="1" applyBorder="1" applyAlignment="1">
      <alignment/>
    </xf>
    <xf numFmtId="0" fontId="0" fillId="6" borderId="31" xfId="0" applyFill="1" applyBorder="1" applyAlignment="1">
      <alignment/>
    </xf>
    <xf numFmtId="0" fontId="45" fillId="6" borderId="13" xfId="46" applyFill="1" applyBorder="1" applyAlignment="1" applyProtection="1">
      <alignment/>
      <protection/>
    </xf>
    <xf numFmtId="0" fontId="45" fillId="0" borderId="0" xfId="46" applyBorder="1" applyAlignment="1" applyProtection="1">
      <alignment/>
      <protection/>
    </xf>
    <xf numFmtId="0" fontId="45" fillId="41" borderId="37" xfId="46" applyFill="1" applyBorder="1" applyAlignment="1" applyProtection="1">
      <alignment horizontal="center" vertical="center" wrapText="1"/>
      <protection/>
    </xf>
    <xf numFmtId="0" fontId="45" fillId="41" borderId="38" xfId="46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Excel Built-in Normal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Webbinformation sammanställning 2014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"/>
          <c:y val="0.22925"/>
          <c:w val="0.4895"/>
          <c:h val="0.6045"/>
        </c:manualLayout>
      </c:layout>
      <c:radarChart>
        <c:radarStyle val="marker"/>
        <c:varyColors val="0"/>
        <c:ser>
          <c:idx val="0"/>
          <c:order val="0"/>
          <c:tx>
            <c:strRef>
              <c:f>Spindeldiagram!$N$5</c:f>
              <c:strCache>
                <c:ptCount val="1"/>
                <c:pt idx="0">
                  <c:v>Rättvik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Spindeldiagram!$M$6:$M$17</c:f>
              <c:strCache/>
            </c:strRef>
          </c:cat>
          <c:val>
            <c:numRef>
              <c:f>Spindeldiagram!$N$6:$N$17</c:f>
              <c:numCache/>
            </c:numRef>
          </c:val>
        </c:ser>
        <c:ser>
          <c:idx val="1"/>
          <c:order val="1"/>
          <c:tx>
            <c:strRef>
              <c:f>Spindeldiagram!$O$5</c:f>
              <c:strCache>
                <c:ptCount val="1"/>
                <c:pt idx="0">
                  <c:v>Riket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Spindeldiagram!$M$6:$M$17</c:f>
              <c:strCache/>
            </c:strRef>
          </c:cat>
          <c:val>
            <c:numRef>
              <c:f>Spindeldiagram!$O$6:$O$17</c:f>
              <c:numCache/>
            </c:numRef>
          </c:val>
        </c:ser>
        <c:axId val="59492468"/>
        <c:axId val="65670165"/>
      </c:radarChart>
      <c:catAx>
        <c:axId val="594924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70165"/>
        <c:crosses val="autoZero"/>
        <c:auto val="0"/>
        <c:lblOffset val="100"/>
        <c:tickLblSkip val="1"/>
        <c:noMultiLvlLbl val="0"/>
      </c:catAx>
      <c:valAx>
        <c:axId val="6567016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49246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09325"/>
          <c:w val="0.227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BF1DE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95250</xdr:rowOff>
    </xdr:from>
    <xdr:to>
      <xdr:col>10</xdr:col>
      <xdr:colOff>285750</xdr:colOff>
      <xdr:row>36</xdr:row>
      <xdr:rowOff>66675</xdr:rowOff>
    </xdr:to>
    <xdr:graphicFrame>
      <xdr:nvGraphicFramePr>
        <xdr:cNvPr id="1" name="Chart 5"/>
        <xdr:cNvGraphicFramePr/>
      </xdr:nvGraphicFramePr>
      <xdr:xfrm>
        <a:off x="0" y="762000"/>
        <a:ext cx="737235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zoomScale="90" zoomScaleNormal="90" zoomScalePageLayoutView="9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3" sqref="A13"/>
    </sheetView>
  </sheetViews>
  <sheetFormatPr defaultColWidth="9.140625" defaultRowHeight="15"/>
  <cols>
    <col min="1" max="1" width="15.7109375" style="0" customWidth="1"/>
    <col min="2" max="15" width="13.7109375" style="0" customWidth="1"/>
    <col min="16" max="16" width="13.7109375" style="6" customWidth="1"/>
    <col min="17" max="26" width="13.7109375" style="0" customWidth="1"/>
    <col min="27" max="27" width="13.7109375" style="6" customWidth="1"/>
    <col min="28" max="36" width="13.7109375" style="0" customWidth="1"/>
    <col min="37" max="38" width="10.7109375" style="0" customWidth="1"/>
  </cols>
  <sheetData>
    <row r="1" spans="1:38" ht="15.75" thickBot="1">
      <c r="A1" s="82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  <c r="AB1" s="56"/>
      <c r="AC1" s="56"/>
      <c r="AD1" s="56"/>
      <c r="AE1" s="56"/>
      <c r="AF1" s="56"/>
      <c r="AG1" s="56"/>
      <c r="AH1" s="56"/>
      <c r="AI1" s="56"/>
      <c r="AJ1" s="56"/>
      <c r="AK1" s="59"/>
      <c r="AL1" s="58"/>
    </row>
    <row r="2" spans="1:38" s="1" customFormat="1" ht="178.5">
      <c r="A2" s="83"/>
      <c r="B2" s="47" t="s">
        <v>422</v>
      </c>
      <c r="C2" s="47" t="s">
        <v>522</v>
      </c>
      <c r="D2" s="47" t="s">
        <v>1</v>
      </c>
      <c r="E2" s="47" t="s">
        <v>2</v>
      </c>
      <c r="F2" s="47" t="s">
        <v>3</v>
      </c>
      <c r="G2" s="47" t="s">
        <v>4</v>
      </c>
      <c r="H2" s="47" t="s">
        <v>5</v>
      </c>
      <c r="I2" s="47" t="s">
        <v>523</v>
      </c>
      <c r="J2" s="47" t="s">
        <v>6</v>
      </c>
      <c r="K2" s="47" t="s">
        <v>7</v>
      </c>
      <c r="L2" s="47" t="s">
        <v>8</v>
      </c>
      <c r="M2" s="47" t="s">
        <v>9</v>
      </c>
      <c r="N2" s="47" t="s">
        <v>10</v>
      </c>
      <c r="O2" s="47" t="s">
        <v>11</v>
      </c>
      <c r="P2" s="47" t="s">
        <v>423</v>
      </c>
      <c r="Q2" s="47" t="s">
        <v>12</v>
      </c>
      <c r="R2" s="47" t="s">
        <v>13</v>
      </c>
      <c r="S2" s="47" t="s">
        <v>14</v>
      </c>
      <c r="T2" s="47" t="s">
        <v>15</v>
      </c>
      <c r="U2" s="47" t="s">
        <v>16</v>
      </c>
      <c r="V2" s="47" t="s">
        <v>524</v>
      </c>
      <c r="W2" s="47" t="s">
        <v>17</v>
      </c>
      <c r="X2" s="47" t="s">
        <v>18</v>
      </c>
      <c r="Y2" s="47" t="s">
        <v>525</v>
      </c>
      <c r="Z2" s="47" t="s">
        <v>19</v>
      </c>
      <c r="AA2" s="47" t="s">
        <v>526</v>
      </c>
      <c r="AB2" s="47" t="s">
        <v>527</v>
      </c>
      <c r="AC2" s="47" t="s">
        <v>20</v>
      </c>
      <c r="AD2" s="47" t="s">
        <v>21</v>
      </c>
      <c r="AE2" s="47" t="s">
        <v>425</v>
      </c>
      <c r="AF2" s="47" t="s">
        <v>424</v>
      </c>
      <c r="AG2" s="47" t="s">
        <v>22</v>
      </c>
      <c r="AH2" s="48" t="s">
        <v>23</v>
      </c>
      <c r="AI2" s="48" t="s">
        <v>490</v>
      </c>
      <c r="AJ2" s="48" t="s">
        <v>426</v>
      </c>
      <c r="AK2" s="61" t="s">
        <v>492</v>
      </c>
      <c r="AL2" s="62" t="s">
        <v>491</v>
      </c>
    </row>
    <row r="3" spans="1:38" ht="15">
      <c r="A3" s="3" t="s">
        <v>33</v>
      </c>
      <c r="B3" s="14">
        <v>3</v>
      </c>
      <c r="C3" s="14">
        <v>3</v>
      </c>
      <c r="D3" s="14">
        <v>3</v>
      </c>
      <c r="E3" s="14">
        <v>3</v>
      </c>
      <c r="F3" s="18">
        <v>0</v>
      </c>
      <c r="G3" s="14">
        <v>3</v>
      </c>
      <c r="H3" s="14">
        <v>3</v>
      </c>
      <c r="I3" s="14">
        <v>3</v>
      </c>
      <c r="J3" s="14">
        <v>3</v>
      </c>
      <c r="K3" s="14">
        <v>3</v>
      </c>
      <c r="L3" s="18">
        <v>0</v>
      </c>
      <c r="M3" s="14">
        <v>3</v>
      </c>
      <c r="N3" s="14">
        <v>3</v>
      </c>
      <c r="O3" s="18">
        <v>0</v>
      </c>
      <c r="P3" s="13">
        <v>3</v>
      </c>
      <c r="Q3" s="14">
        <v>3</v>
      </c>
      <c r="R3" s="14">
        <v>3</v>
      </c>
      <c r="S3" s="14">
        <v>3</v>
      </c>
      <c r="T3" s="14">
        <v>3</v>
      </c>
      <c r="U3" s="14">
        <v>3</v>
      </c>
      <c r="V3" s="14">
        <v>3</v>
      </c>
      <c r="W3" s="14">
        <v>3</v>
      </c>
      <c r="X3" s="14">
        <v>3</v>
      </c>
      <c r="Y3" s="14">
        <v>3</v>
      </c>
      <c r="Z3" s="13">
        <v>3</v>
      </c>
      <c r="AA3" s="14">
        <v>3</v>
      </c>
      <c r="AB3" s="14">
        <v>3</v>
      </c>
      <c r="AC3" s="14">
        <v>3</v>
      </c>
      <c r="AD3" s="14">
        <v>3</v>
      </c>
      <c r="AE3" s="18">
        <v>0</v>
      </c>
      <c r="AF3" s="14">
        <v>3</v>
      </c>
      <c r="AG3" s="18">
        <v>0</v>
      </c>
      <c r="AH3" s="16">
        <v>3</v>
      </c>
      <c r="AI3" s="20">
        <v>0</v>
      </c>
      <c r="AJ3" s="15">
        <v>3</v>
      </c>
      <c r="AK3" s="60">
        <f aca="true" t="shared" si="0" ref="AK3:AK8">SUM(B3:AJ3)</f>
        <v>87</v>
      </c>
      <c r="AL3" s="36">
        <f aca="true" t="shared" si="1" ref="AL3:AL8">(AK3/105)*100</f>
        <v>82.85714285714286</v>
      </c>
    </row>
    <row r="4" spans="1:38" ht="15">
      <c r="A4" s="3" t="s">
        <v>42</v>
      </c>
      <c r="B4" s="14">
        <v>3</v>
      </c>
      <c r="C4" s="14">
        <v>3</v>
      </c>
      <c r="D4" s="18">
        <v>0</v>
      </c>
      <c r="E4" s="14">
        <v>3</v>
      </c>
      <c r="F4" s="18">
        <v>0</v>
      </c>
      <c r="G4" s="14">
        <v>3</v>
      </c>
      <c r="H4" s="18">
        <v>0</v>
      </c>
      <c r="I4" s="14">
        <v>3</v>
      </c>
      <c r="J4" s="14">
        <v>3</v>
      </c>
      <c r="K4" s="14">
        <v>3</v>
      </c>
      <c r="L4" s="14">
        <v>3</v>
      </c>
      <c r="M4" s="14">
        <v>3</v>
      </c>
      <c r="N4" s="14">
        <v>3</v>
      </c>
      <c r="O4" s="18">
        <v>0</v>
      </c>
      <c r="P4" s="13">
        <v>3</v>
      </c>
      <c r="Q4" s="14">
        <v>3</v>
      </c>
      <c r="R4" s="14">
        <v>3</v>
      </c>
      <c r="S4" s="14">
        <v>3</v>
      </c>
      <c r="T4" s="13">
        <v>3</v>
      </c>
      <c r="U4" s="18">
        <v>0</v>
      </c>
      <c r="V4" s="18">
        <v>0</v>
      </c>
      <c r="W4" s="14">
        <v>3</v>
      </c>
      <c r="X4" s="14">
        <v>3</v>
      </c>
      <c r="Y4" s="14">
        <v>3</v>
      </c>
      <c r="Z4" s="13">
        <v>3</v>
      </c>
      <c r="AA4" s="14">
        <v>3</v>
      </c>
      <c r="AB4" s="19">
        <v>0</v>
      </c>
      <c r="AC4" s="14">
        <v>3</v>
      </c>
      <c r="AD4" s="14">
        <v>3</v>
      </c>
      <c r="AE4" s="18">
        <v>0</v>
      </c>
      <c r="AF4" s="14">
        <v>3</v>
      </c>
      <c r="AG4" s="13">
        <v>3</v>
      </c>
      <c r="AH4" s="15">
        <v>3</v>
      </c>
      <c r="AI4" s="15">
        <v>3</v>
      </c>
      <c r="AJ4" s="20">
        <v>0</v>
      </c>
      <c r="AK4" s="60">
        <f t="shared" si="0"/>
        <v>78</v>
      </c>
      <c r="AL4" s="36">
        <f t="shared" si="1"/>
        <v>74.28571428571429</v>
      </c>
    </row>
    <row r="5" spans="1:38" ht="15">
      <c r="A5" s="3" t="s">
        <v>65</v>
      </c>
      <c r="B5" s="14">
        <v>3</v>
      </c>
      <c r="C5" s="18">
        <v>0</v>
      </c>
      <c r="D5" s="13">
        <v>3</v>
      </c>
      <c r="E5" s="14">
        <v>3</v>
      </c>
      <c r="F5" s="18">
        <v>0</v>
      </c>
      <c r="G5" s="14">
        <v>3</v>
      </c>
      <c r="H5" s="13">
        <v>3</v>
      </c>
      <c r="I5" s="14">
        <v>3</v>
      </c>
      <c r="J5" s="14">
        <v>3</v>
      </c>
      <c r="K5" s="14">
        <v>3</v>
      </c>
      <c r="L5" s="14">
        <v>3</v>
      </c>
      <c r="M5" s="14">
        <v>3</v>
      </c>
      <c r="N5" s="14">
        <v>3</v>
      </c>
      <c r="O5" s="18">
        <v>0</v>
      </c>
      <c r="P5" s="13">
        <v>3</v>
      </c>
      <c r="Q5" s="13">
        <v>3</v>
      </c>
      <c r="R5" s="13">
        <v>3</v>
      </c>
      <c r="S5" s="13">
        <v>3</v>
      </c>
      <c r="T5" s="18">
        <v>0</v>
      </c>
      <c r="U5" s="18">
        <v>0</v>
      </c>
      <c r="V5" s="18">
        <v>0</v>
      </c>
      <c r="W5" s="14">
        <v>3</v>
      </c>
      <c r="X5" s="14">
        <v>3</v>
      </c>
      <c r="Y5" s="14">
        <v>3</v>
      </c>
      <c r="Z5" s="14">
        <v>3</v>
      </c>
      <c r="AA5" s="14">
        <v>3</v>
      </c>
      <c r="AB5" s="19">
        <v>0</v>
      </c>
      <c r="AC5" s="18">
        <v>0</v>
      </c>
      <c r="AD5" s="14">
        <v>3</v>
      </c>
      <c r="AE5" s="14">
        <v>3</v>
      </c>
      <c r="AF5" s="14">
        <v>3</v>
      </c>
      <c r="AG5" s="13">
        <v>3</v>
      </c>
      <c r="AH5" s="16">
        <v>3</v>
      </c>
      <c r="AI5" s="20">
        <v>0</v>
      </c>
      <c r="AJ5" s="15">
        <v>3</v>
      </c>
      <c r="AK5" s="60">
        <f t="shared" si="0"/>
        <v>78</v>
      </c>
      <c r="AL5" s="36">
        <f t="shared" si="1"/>
        <v>74.28571428571429</v>
      </c>
    </row>
    <row r="6" spans="1:38" ht="15">
      <c r="A6" s="3" t="s">
        <v>71</v>
      </c>
      <c r="B6" s="14">
        <v>3</v>
      </c>
      <c r="C6" s="14">
        <v>3</v>
      </c>
      <c r="D6" s="18">
        <v>0</v>
      </c>
      <c r="E6" s="14">
        <v>3</v>
      </c>
      <c r="F6" s="18">
        <v>0</v>
      </c>
      <c r="G6" s="14">
        <v>3</v>
      </c>
      <c r="H6" s="18">
        <v>0</v>
      </c>
      <c r="I6" s="14">
        <v>3</v>
      </c>
      <c r="J6" s="14">
        <v>3</v>
      </c>
      <c r="K6" s="18">
        <v>0</v>
      </c>
      <c r="L6" s="18">
        <v>0</v>
      </c>
      <c r="M6" s="13">
        <v>3</v>
      </c>
      <c r="N6" s="14">
        <v>3</v>
      </c>
      <c r="O6" s="18">
        <v>0</v>
      </c>
      <c r="P6" s="13">
        <v>3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4">
        <v>3</v>
      </c>
      <c r="X6" s="14">
        <v>3</v>
      </c>
      <c r="Y6" s="14">
        <v>3</v>
      </c>
      <c r="Z6" s="18">
        <v>0</v>
      </c>
      <c r="AA6" s="19">
        <v>0</v>
      </c>
      <c r="AB6" s="19">
        <v>0</v>
      </c>
      <c r="AC6" s="13">
        <v>3</v>
      </c>
      <c r="AD6" s="13">
        <v>3</v>
      </c>
      <c r="AE6" s="13">
        <v>3</v>
      </c>
      <c r="AF6" s="18">
        <v>0</v>
      </c>
      <c r="AG6" s="18">
        <v>0</v>
      </c>
      <c r="AH6" s="16">
        <v>3</v>
      </c>
      <c r="AI6" s="20">
        <v>0</v>
      </c>
      <c r="AJ6" s="15">
        <v>3</v>
      </c>
      <c r="AK6" s="60">
        <f t="shared" si="0"/>
        <v>51</v>
      </c>
      <c r="AL6" s="36">
        <f t="shared" si="1"/>
        <v>48.57142857142857</v>
      </c>
    </row>
    <row r="7" spans="1:38" ht="15">
      <c r="A7" s="3" t="s">
        <v>92</v>
      </c>
      <c r="B7" s="13">
        <v>3</v>
      </c>
      <c r="C7" s="18">
        <v>0</v>
      </c>
      <c r="D7" s="18">
        <v>0</v>
      </c>
      <c r="E7" s="13">
        <v>3</v>
      </c>
      <c r="F7" s="18">
        <v>0</v>
      </c>
      <c r="G7" s="14">
        <v>3</v>
      </c>
      <c r="H7" s="13">
        <v>3</v>
      </c>
      <c r="I7" s="14">
        <v>3</v>
      </c>
      <c r="J7" s="14">
        <v>3</v>
      </c>
      <c r="K7" s="14">
        <v>3</v>
      </c>
      <c r="L7" s="13">
        <v>3</v>
      </c>
      <c r="M7" s="14">
        <v>3</v>
      </c>
      <c r="N7" s="14">
        <v>3</v>
      </c>
      <c r="O7" s="18">
        <v>0</v>
      </c>
      <c r="P7" s="18">
        <v>0</v>
      </c>
      <c r="Q7" s="14">
        <v>3</v>
      </c>
      <c r="R7" s="14">
        <v>3</v>
      </c>
      <c r="S7" s="14">
        <v>3</v>
      </c>
      <c r="T7" s="13">
        <v>3</v>
      </c>
      <c r="U7" s="13">
        <v>3</v>
      </c>
      <c r="V7" s="13">
        <v>3</v>
      </c>
      <c r="W7" s="14">
        <v>3</v>
      </c>
      <c r="X7" s="14">
        <v>3</v>
      </c>
      <c r="Y7" s="14">
        <v>3</v>
      </c>
      <c r="Z7" s="18">
        <v>0</v>
      </c>
      <c r="AA7" s="14">
        <v>3</v>
      </c>
      <c r="AB7" s="19">
        <v>0</v>
      </c>
      <c r="AC7" s="14">
        <v>3</v>
      </c>
      <c r="AD7" s="14">
        <v>3</v>
      </c>
      <c r="AE7" s="18">
        <v>0</v>
      </c>
      <c r="AF7" s="14">
        <v>3</v>
      </c>
      <c r="AG7" s="13">
        <v>3</v>
      </c>
      <c r="AH7" s="16">
        <v>3</v>
      </c>
      <c r="AI7" s="20">
        <v>0</v>
      </c>
      <c r="AJ7" s="15">
        <v>3</v>
      </c>
      <c r="AK7" s="60">
        <f t="shared" si="0"/>
        <v>78</v>
      </c>
      <c r="AL7" s="36">
        <f t="shared" si="1"/>
        <v>74.28571428571429</v>
      </c>
    </row>
    <row r="8" spans="1:38" ht="15">
      <c r="A8" s="3" t="s">
        <v>141</v>
      </c>
      <c r="B8" s="14">
        <v>3</v>
      </c>
      <c r="C8" s="13">
        <v>3</v>
      </c>
      <c r="D8" s="13">
        <v>3</v>
      </c>
      <c r="E8" s="14">
        <v>3</v>
      </c>
      <c r="F8" s="18">
        <v>0</v>
      </c>
      <c r="G8" s="14">
        <v>3</v>
      </c>
      <c r="H8" s="18">
        <v>0</v>
      </c>
      <c r="I8" s="14">
        <v>3</v>
      </c>
      <c r="J8" s="13">
        <v>3</v>
      </c>
      <c r="K8" s="13">
        <v>3</v>
      </c>
      <c r="L8" s="18">
        <v>0</v>
      </c>
      <c r="M8" s="14">
        <v>3</v>
      </c>
      <c r="N8" s="14">
        <v>3</v>
      </c>
      <c r="O8" s="14">
        <v>3</v>
      </c>
      <c r="P8" s="13">
        <v>3</v>
      </c>
      <c r="Q8" s="14">
        <v>3</v>
      </c>
      <c r="R8" s="14">
        <v>3</v>
      </c>
      <c r="S8" s="14">
        <v>3</v>
      </c>
      <c r="T8" s="13">
        <v>3</v>
      </c>
      <c r="U8" s="18">
        <v>0</v>
      </c>
      <c r="V8" s="18">
        <v>0</v>
      </c>
      <c r="W8" s="14">
        <v>3</v>
      </c>
      <c r="X8" s="14">
        <v>3</v>
      </c>
      <c r="Y8" s="14">
        <v>3</v>
      </c>
      <c r="Z8" s="18">
        <v>0</v>
      </c>
      <c r="AA8" s="19">
        <v>0</v>
      </c>
      <c r="AB8" s="19">
        <v>0</v>
      </c>
      <c r="AC8" s="13">
        <v>3</v>
      </c>
      <c r="AD8" s="18">
        <v>0</v>
      </c>
      <c r="AE8" s="13">
        <v>3</v>
      </c>
      <c r="AF8" s="13">
        <v>3</v>
      </c>
      <c r="AG8" s="13">
        <v>3</v>
      </c>
      <c r="AH8" s="16">
        <v>3</v>
      </c>
      <c r="AI8" s="20">
        <v>0</v>
      </c>
      <c r="AJ8" s="15">
        <v>3</v>
      </c>
      <c r="AK8" s="60">
        <f t="shared" si="0"/>
        <v>75</v>
      </c>
      <c r="AL8" s="36">
        <f t="shared" si="1"/>
        <v>71.42857142857143</v>
      </c>
    </row>
    <row r="9" spans="1:38" ht="14.25">
      <c r="A9" s="3" t="s">
        <v>153</v>
      </c>
      <c r="B9" s="14">
        <v>3</v>
      </c>
      <c r="C9" s="18">
        <v>0</v>
      </c>
      <c r="D9" s="18">
        <v>0</v>
      </c>
      <c r="E9" s="14">
        <v>3</v>
      </c>
      <c r="F9" s="18">
        <v>0</v>
      </c>
      <c r="G9" s="14">
        <v>3</v>
      </c>
      <c r="H9" s="14">
        <v>3</v>
      </c>
      <c r="I9" s="14">
        <v>3</v>
      </c>
      <c r="J9" s="14">
        <v>3</v>
      </c>
      <c r="K9" s="18">
        <v>0</v>
      </c>
      <c r="L9" s="18">
        <v>0</v>
      </c>
      <c r="M9" s="14">
        <v>3</v>
      </c>
      <c r="N9" s="14">
        <v>3</v>
      </c>
      <c r="O9" s="13">
        <v>3</v>
      </c>
      <c r="P9" s="13">
        <v>3</v>
      </c>
      <c r="Q9" s="14">
        <v>3</v>
      </c>
      <c r="R9" s="14">
        <v>3</v>
      </c>
      <c r="S9" s="14">
        <v>3</v>
      </c>
      <c r="T9" s="13">
        <v>3</v>
      </c>
      <c r="U9" s="13">
        <v>3</v>
      </c>
      <c r="V9" s="18">
        <v>0</v>
      </c>
      <c r="W9" s="14">
        <v>3</v>
      </c>
      <c r="X9" s="14">
        <v>3</v>
      </c>
      <c r="Y9" s="14">
        <v>3</v>
      </c>
      <c r="Z9" s="18">
        <v>0</v>
      </c>
      <c r="AA9" s="14">
        <v>3</v>
      </c>
      <c r="AB9" s="19">
        <v>0</v>
      </c>
      <c r="AC9" s="14">
        <v>3</v>
      </c>
      <c r="AD9" s="14">
        <v>3</v>
      </c>
      <c r="AE9" s="18">
        <v>0</v>
      </c>
      <c r="AF9" s="14">
        <v>3</v>
      </c>
      <c r="AG9" s="18">
        <v>0</v>
      </c>
      <c r="AH9" s="16">
        <v>3</v>
      </c>
      <c r="AI9" s="20">
        <v>0</v>
      </c>
      <c r="AJ9" s="15">
        <v>3</v>
      </c>
      <c r="AK9" s="60">
        <f aca="true" t="shared" si="2" ref="AK9:AK14">SUM(B9:AJ9)</f>
        <v>72</v>
      </c>
      <c r="AL9" s="36">
        <f aca="true" t="shared" si="3" ref="AL9:AL14">(AK9/105)*100</f>
        <v>68.57142857142857</v>
      </c>
    </row>
    <row r="10" spans="1:38" ht="14.25">
      <c r="A10" s="3" t="s">
        <v>159</v>
      </c>
      <c r="B10" s="14">
        <v>3</v>
      </c>
      <c r="C10" s="18">
        <v>0</v>
      </c>
      <c r="D10" s="13">
        <v>3</v>
      </c>
      <c r="E10" s="14">
        <v>3</v>
      </c>
      <c r="F10" s="18">
        <v>0</v>
      </c>
      <c r="G10" s="14">
        <v>3</v>
      </c>
      <c r="H10" s="13">
        <v>3</v>
      </c>
      <c r="I10" s="14">
        <v>3</v>
      </c>
      <c r="J10" s="14">
        <v>3</v>
      </c>
      <c r="K10" s="14">
        <v>3</v>
      </c>
      <c r="L10" s="14">
        <v>3</v>
      </c>
      <c r="M10" s="14">
        <v>3</v>
      </c>
      <c r="N10" s="14">
        <v>3</v>
      </c>
      <c r="O10" s="13">
        <v>3</v>
      </c>
      <c r="P10" s="13">
        <v>3</v>
      </c>
      <c r="Q10" s="14">
        <v>3</v>
      </c>
      <c r="R10" s="14">
        <v>3</v>
      </c>
      <c r="S10" s="13">
        <v>3</v>
      </c>
      <c r="T10" s="14">
        <v>3</v>
      </c>
      <c r="U10" s="14">
        <v>3</v>
      </c>
      <c r="V10" s="13">
        <v>3</v>
      </c>
      <c r="W10" s="14">
        <v>3</v>
      </c>
      <c r="X10" s="14">
        <v>3</v>
      </c>
      <c r="Y10" s="13">
        <v>3</v>
      </c>
      <c r="Z10" s="18">
        <v>0</v>
      </c>
      <c r="AA10" s="19">
        <v>0</v>
      </c>
      <c r="AB10" s="19">
        <v>0</v>
      </c>
      <c r="AC10" s="18">
        <v>0</v>
      </c>
      <c r="AD10" s="18">
        <v>0</v>
      </c>
      <c r="AE10" s="18">
        <v>0</v>
      </c>
      <c r="AF10" s="14">
        <v>3</v>
      </c>
      <c r="AG10" s="18">
        <v>0</v>
      </c>
      <c r="AH10" s="16">
        <v>3</v>
      </c>
      <c r="AI10" s="20">
        <v>0</v>
      </c>
      <c r="AJ10" s="15">
        <v>3</v>
      </c>
      <c r="AK10" s="60">
        <f t="shared" si="2"/>
        <v>75</v>
      </c>
      <c r="AL10" s="36">
        <f t="shared" si="3"/>
        <v>71.42857142857143</v>
      </c>
    </row>
    <row r="11" spans="1:38" ht="14.25">
      <c r="A11" s="3" t="s">
        <v>166</v>
      </c>
      <c r="B11" s="14">
        <v>3</v>
      </c>
      <c r="C11" s="18">
        <v>0</v>
      </c>
      <c r="D11" s="14">
        <v>3</v>
      </c>
      <c r="E11" s="14">
        <v>3</v>
      </c>
      <c r="F11" s="14">
        <v>3</v>
      </c>
      <c r="G11" s="14">
        <v>3</v>
      </c>
      <c r="H11" s="14">
        <v>3</v>
      </c>
      <c r="I11" s="14">
        <v>3</v>
      </c>
      <c r="J11" s="14">
        <v>3</v>
      </c>
      <c r="K11" s="14">
        <v>3</v>
      </c>
      <c r="L11" s="14">
        <v>3</v>
      </c>
      <c r="M11" s="14">
        <v>3</v>
      </c>
      <c r="N11" s="14">
        <v>3</v>
      </c>
      <c r="O11" s="18">
        <v>0</v>
      </c>
      <c r="P11" s="13">
        <v>3</v>
      </c>
      <c r="Q11" s="14">
        <v>3</v>
      </c>
      <c r="R11" s="14">
        <v>3</v>
      </c>
      <c r="S11" s="14">
        <v>3</v>
      </c>
      <c r="T11" s="14">
        <v>3</v>
      </c>
      <c r="U11" s="14">
        <v>3</v>
      </c>
      <c r="V11" s="14">
        <v>3</v>
      </c>
      <c r="W11" s="14">
        <v>3</v>
      </c>
      <c r="X11" s="14">
        <v>3</v>
      </c>
      <c r="Y11" s="14">
        <v>3</v>
      </c>
      <c r="Z11" s="14">
        <v>3</v>
      </c>
      <c r="AA11" s="19">
        <v>0</v>
      </c>
      <c r="AB11" s="19">
        <v>0</v>
      </c>
      <c r="AC11" s="18">
        <v>0</v>
      </c>
      <c r="AD11" s="18">
        <v>0</v>
      </c>
      <c r="AE11" s="18">
        <v>0</v>
      </c>
      <c r="AF11" s="14">
        <v>3</v>
      </c>
      <c r="AG11" s="18">
        <v>0</v>
      </c>
      <c r="AH11" s="16">
        <v>3</v>
      </c>
      <c r="AI11" s="20">
        <v>0</v>
      </c>
      <c r="AJ11" s="15">
        <v>3</v>
      </c>
      <c r="AK11" s="60">
        <f t="shared" si="2"/>
        <v>78</v>
      </c>
      <c r="AL11" s="36">
        <f t="shared" si="3"/>
        <v>74.28571428571429</v>
      </c>
    </row>
    <row r="12" spans="1:38" ht="14.25">
      <c r="A12" s="3" t="s">
        <v>189</v>
      </c>
      <c r="B12" s="14">
        <v>3</v>
      </c>
      <c r="C12" s="18">
        <v>0</v>
      </c>
      <c r="D12" s="13">
        <v>3</v>
      </c>
      <c r="E12" s="14">
        <v>3</v>
      </c>
      <c r="F12" s="14">
        <v>3</v>
      </c>
      <c r="G12" s="14">
        <v>3</v>
      </c>
      <c r="H12" s="14">
        <v>3</v>
      </c>
      <c r="I12" s="14">
        <v>3</v>
      </c>
      <c r="J12" s="18">
        <v>0</v>
      </c>
      <c r="K12" s="14">
        <v>3</v>
      </c>
      <c r="L12" s="18">
        <v>0</v>
      </c>
      <c r="M12" s="14">
        <v>3</v>
      </c>
      <c r="N12" s="14">
        <v>3</v>
      </c>
      <c r="O12" s="18">
        <v>0</v>
      </c>
      <c r="P12" s="13">
        <v>3</v>
      </c>
      <c r="Q12" s="14">
        <v>3</v>
      </c>
      <c r="R12" s="14">
        <v>3</v>
      </c>
      <c r="S12" s="18">
        <v>0</v>
      </c>
      <c r="T12" s="14">
        <v>3</v>
      </c>
      <c r="U12" s="14">
        <v>3</v>
      </c>
      <c r="V12" s="18">
        <v>0</v>
      </c>
      <c r="W12" s="14">
        <v>3</v>
      </c>
      <c r="X12" s="14">
        <v>3</v>
      </c>
      <c r="Y12" s="14">
        <v>3</v>
      </c>
      <c r="Z12" s="18">
        <v>0</v>
      </c>
      <c r="AA12" s="19">
        <v>0</v>
      </c>
      <c r="AB12" s="19">
        <v>0</v>
      </c>
      <c r="AC12" s="14">
        <v>3</v>
      </c>
      <c r="AD12" s="18">
        <v>0</v>
      </c>
      <c r="AE12" s="18">
        <v>0</v>
      </c>
      <c r="AF12" s="14">
        <v>3</v>
      </c>
      <c r="AG12" s="13">
        <v>3</v>
      </c>
      <c r="AH12" s="16">
        <v>3</v>
      </c>
      <c r="AI12" s="15">
        <v>3</v>
      </c>
      <c r="AJ12" s="15">
        <v>3</v>
      </c>
      <c r="AK12" s="60">
        <f t="shared" si="2"/>
        <v>72</v>
      </c>
      <c r="AL12" s="36">
        <f t="shared" si="3"/>
        <v>68.57142857142857</v>
      </c>
    </row>
    <row r="13" spans="1:38" ht="14.25">
      <c r="A13" s="75" t="s">
        <v>202</v>
      </c>
      <c r="B13" s="14">
        <v>3</v>
      </c>
      <c r="C13" s="18">
        <v>0</v>
      </c>
      <c r="D13" s="18">
        <v>0</v>
      </c>
      <c r="E13" s="14">
        <v>3</v>
      </c>
      <c r="F13" s="14">
        <v>3</v>
      </c>
      <c r="G13" s="14">
        <v>3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  <c r="M13" s="14">
        <v>3</v>
      </c>
      <c r="N13" s="14">
        <v>3</v>
      </c>
      <c r="O13" s="18">
        <v>0</v>
      </c>
      <c r="P13" s="13">
        <v>3</v>
      </c>
      <c r="Q13" s="14">
        <v>3</v>
      </c>
      <c r="R13" s="14">
        <v>3</v>
      </c>
      <c r="S13" s="13">
        <v>3</v>
      </c>
      <c r="T13" s="18">
        <v>0</v>
      </c>
      <c r="U13" s="18">
        <v>0</v>
      </c>
      <c r="V13" s="18">
        <v>0</v>
      </c>
      <c r="W13" s="14">
        <v>3</v>
      </c>
      <c r="X13" s="14">
        <v>3</v>
      </c>
      <c r="Y13" s="13">
        <v>3</v>
      </c>
      <c r="Z13" s="18">
        <v>0</v>
      </c>
      <c r="AA13" s="14">
        <v>3</v>
      </c>
      <c r="AB13" s="14">
        <v>3</v>
      </c>
      <c r="AC13" s="14">
        <v>3</v>
      </c>
      <c r="AD13" s="14">
        <v>3</v>
      </c>
      <c r="AE13" s="18">
        <v>0</v>
      </c>
      <c r="AF13" s="14">
        <v>3</v>
      </c>
      <c r="AG13" s="14">
        <v>3</v>
      </c>
      <c r="AH13" s="15">
        <v>3</v>
      </c>
      <c r="AI13" s="20">
        <v>0</v>
      </c>
      <c r="AJ13" s="15">
        <v>3</v>
      </c>
      <c r="AK13" s="60">
        <f t="shared" si="2"/>
        <v>78</v>
      </c>
      <c r="AL13" s="36">
        <f t="shared" si="3"/>
        <v>74.28571428571429</v>
      </c>
    </row>
    <row r="14" spans="1:38" ht="14.25">
      <c r="A14" s="3" t="s">
        <v>214</v>
      </c>
      <c r="B14" s="14">
        <v>3</v>
      </c>
      <c r="C14" s="18">
        <v>0</v>
      </c>
      <c r="D14" s="13">
        <v>3</v>
      </c>
      <c r="E14" s="14">
        <v>3</v>
      </c>
      <c r="F14" s="18">
        <v>0</v>
      </c>
      <c r="G14" s="14">
        <v>3</v>
      </c>
      <c r="H14" s="18">
        <v>0</v>
      </c>
      <c r="I14" s="14">
        <v>3</v>
      </c>
      <c r="J14" s="14">
        <v>3</v>
      </c>
      <c r="K14" s="14">
        <v>3</v>
      </c>
      <c r="L14" s="18">
        <v>0</v>
      </c>
      <c r="M14" s="14">
        <v>3</v>
      </c>
      <c r="N14" s="14">
        <v>3</v>
      </c>
      <c r="O14" s="13">
        <v>3</v>
      </c>
      <c r="P14" s="13">
        <v>3</v>
      </c>
      <c r="Q14" s="14">
        <v>3</v>
      </c>
      <c r="R14" s="14">
        <v>3</v>
      </c>
      <c r="S14" s="14">
        <v>3</v>
      </c>
      <c r="T14" s="18">
        <v>0</v>
      </c>
      <c r="U14" s="18">
        <v>0</v>
      </c>
      <c r="V14" s="18">
        <v>0</v>
      </c>
      <c r="W14" s="14">
        <v>3</v>
      </c>
      <c r="X14" s="14">
        <v>3</v>
      </c>
      <c r="Y14" s="14">
        <v>3</v>
      </c>
      <c r="Z14" s="18">
        <v>0</v>
      </c>
      <c r="AA14" s="19">
        <v>0</v>
      </c>
      <c r="AB14" s="19">
        <v>0</v>
      </c>
      <c r="AC14" s="14">
        <v>3</v>
      </c>
      <c r="AD14" s="14">
        <v>3</v>
      </c>
      <c r="AE14" s="18">
        <v>0</v>
      </c>
      <c r="AF14" s="14">
        <v>3</v>
      </c>
      <c r="AG14" s="13">
        <v>3</v>
      </c>
      <c r="AH14" s="15">
        <v>3</v>
      </c>
      <c r="AI14" s="20">
        <v>0</v>
      </c>
      <c r="AJ14" s="15">
        <v>3</v>
      </c>
      <c r="AK14" s="60">
        <f t="shared" si="2"/>
        <v>69</v>
      </c>
      <c r="AL14" s="36">
        <f t="shared" si="3"/>
        <v>65.71428571428571</v>
      </c>
    </row>
    <row r="15" spans="1:38" ht="14.25">
      <c r="A15" s="3" t="s">
        <v>236</v>
      </c>
      <c r="B15" s="18">
        <v>0</v>
      </c>
      <c r="C15" s="18">
        <v>0</v>
      </c>
      <c r="D15" s="14">
        <v>3</v>
      </c>
      <c r="E15" s="14">
        <v>3</v>
      </c>
      <c r="F15" s="18">
        <v>0</v>
      </c>
      <c r="G15" s="14">
        <v>3</v>
      </c>
      <c r="H15" s="14">
        <v>3</v>
      </c>
      <c r="I15" s="14">
        <v>3</v>
      </c>
      <c r="J15" s="14">
        <v>3</v>
      </c>
      <c r="K15" s="14">
        <v>3</v>
      </c>
      <c r="L15" s="18">
        <v>0</v>
      </c>
      <c r="M15" s="14">
        <v>3</v>
      </c>
      <c r="N15" s="14">
        <v>3</v>
      </c>
      <c r="O15" s="13">
        <v>3</v>
      </c>
      <c r="P15" s="18">
        <v>0</v>
      </c>
      <c r="Q15" s="14">
        <v>3</v>
      </c>
      <c r="R15" s="14">
        <v>3</v>
      </c>
      <c r="S15" s="14">
        <v>3</v>
      </c>
      <c r="T15" s="18">
        <v>0</v>
      </c>
      <c r="U15" s="18">
        <v>0</v>
      </c>
      <c r="V15" s="18">
        <v>0</v>
      </c>
      <c r="W15" s="14">
        <v>3</v>
      </c>
      <c r="X15" s="14">
        <v>3</v>
      </c>
      <c r="Y15" s="14">
        <v>3</v>
      </c>
      <c r="Z15" s="18">
        <v>0</v>
      </c>
      <c r="AA15" s="19">
        <v>0</v>
      </c>
      <c r="AB15" s="19">
        <v>0</v>
      </c>
      <c r="AC15" s="18">
        <v>0</v>
      </c>
      <c r="AD15" s="14">
        <v>3</v>
      </c>
      <c r="AE15" s="18">
        <v>0</v>
      </c>
      <c r="AF15" s="13">
        <v>3</v>
      </c>
      <c r="AG15" s="18">
        <v>0</v>
      </c>
      <c r="AH15" s="16">
        <v>3</v>
      </c>
      <c r="AI15" s="20">
        <v>0</v>
      </c>
      <c r="AJ15" s="15">
        <v>3</v>
      </c>
      <c r="AK15" s="60">
        <f>SUM(B15:AJ15)</f>
        <v>60</v>
      </c>
      <c r="AL15" s="36">
        <f>(AK15/105)*100</f>
        <v>57.14285714285714</v>
      </c>
    </row>
    <row r="16" spans="1:38" ht="14.25">
      <c r="A16" s="3" t="s">
        <v>271</v>
      </c>
      <c r="B16" s="14">
        <v>3</v>
      </c>
      <c r="C16" s="18">
        <v>0</v>
      </c>
      <c r="D16" s="14">
        <v>3</v>
      </c>
      <c r="E16" s="14">
        <v>3</v>
      </c>
      <c r="F16" s="18">
        <v>0</v>
      </c>
      <c r="G16" s="14">
        <v>3</v>
      </c>
      <c r="H16" s="14">
        <v>3</v>
      </c>
      <c r="I16" s="14">
        <v>3</v>
      </c>
      <c r="J16" s="18">
        <v>0</v>
      </c>
      <c r="K16" s="13">
        <v>3</v>
      </c>
      <c r="L16" s="18">
        <v>0</v>
      </c>
      <c r="M16" s="18">
        <v>0</v>
      </c>
      <c r="N16" s="14">
        <v>3</v>
      </c>
      <c r="O16" s="18">
        <v>0</v>
      </c>
      <c r="P16" s="13">
        <v>3</v>
      </c>
      <c r="Q16" s="14">
        <v>3</v>
      </c>
      <c r="R16" s="14">
        <v>3</v>
      </c>
      <c r="S16" s="14">
        <v>3</v>
      </c>
      <c r="T16" s="13">
        <v>3</v>
      </c>
      <c r="U16" s="13">
        <v>3</v>
      </c>
      <c r="V16" s="18">
        <v>0</v>
      </c>
      <c r="W16" s="14">
        <v>3</v>
      </c>
      <c r="X16" s="14">
        <v>3</v>
      </c>
      <c r="Y16" s="14">
        <v>3</v>
      </c>
      <c r="Z16" s="18">
        <v>0</v>
      </c>
      <c r="AA16" s="19">
        <v>0</v>
      </c>
      <c r="AB16" s="19">
        <v>0</v>
      </c>
      <c r="AC16" s="14">
        <v>3</v>
      </c>
      <c r="AD16" s="18">
        <v>0</v>
      </c>
      <c r="AE16" s="18">
        <v>0</v>
      </c>
      <c r="AF16" s="13">
        <v>3</v>
      </c>
      <c r="AG16" s="18">
        <v>0</v>
      </c>
      <c r="AH16" s="20">
        <v>0</v>
      </c>
      <c r="AI16" s="20">
        <v>0</v>
      </c>
      <c r="AJ16" s="20">
        <v>0</v>
      </c>
      <c r="AK16" s="60">
        <f>SUM(B16:AJ16)</f>
        <v>57</v>
      </c>
      <c r="AL16" s="36">
        <f>(AK16/105)*100</f>
        <v>54.285714285714285</v>
      </c>
    </row>
    <row r="17" spans="1:38" ht="14.25">
      <c r="A17" s="3" t="s">
        <v>299</v>
      </c>
      <c r="B17" s="14">
        <v>3</v>
      </c>
      <c r="C17" s="18">
        <v>0</v>
      </c>
      <c r="D17" s="18">
        <v>0</v>
      </c>
      <c r="E17" s="14">
        <v>3</v>
      </c>
      <c r="F17" s="18">
        <v>0</v>
      </c>
      <c r="G17" s="14">
        <v>3</v>
      </c>
      <c r="H17" s="18">
        <v>0</v>
      </c>
      <c r="I17" s="14">
        <v>3</v>
      </c>
      <c r="J17" s="14">
        <v>3</v>
      </c>
      <c r="K17" s="14">
        <v>3</v>
      </c>
      <c r="L17" s="14">
        <v>3</v>
      </c>
      <c r="M17" s="14">
        <v>3</v>
      </c>
      <c r="N17" s="14">
        <v>3</v>
      </c>
      <c r="O17" s="14">
        <v>3</v>
      </c>
      <c r="P17" s="18">
        <v>0</v>
      </c>
      <c r="Q17" s="14">
        <v>3</v>
      </c>
      <c r="R17" s="14">
        <v>3</v>
      </c>
      <c r="S17" s="14">
        <v>3</v>
      </c>
      <c r="T17" s="18">
        <v>0</v>
      </c>
      <c r="U17" s="18">
        <v>0</v>
      </c>
      <c r="V17" s="18">
        <v>0</v>
      </c>
      <c r="W17" s="14">
        <v>3</v>
      </c>
      <c r="X17" s="14">
        <v>3</v>
      </c>
      <c r="Y17" s="14">
        <v>3</v>
      </c>
      <c r="Z17" s="18">
        <v>0</v>
      </c>
      <c r="AA17" s="19">
        <v>0</v>
      </c>
      <c r="AB17" s="19">
        <v>0</v>
      </c>
      <c r="AC17" s="18">
        <v>0</v>
      </c>
      <c r="AD17" s="14">
        <v>3</v>
      </c>
      <c r="AE17" s="18">
        <v>0</v>
      </c>
      <c r="AF17" s="18">
        <v>0</v>
      </c>
      <c r="AG17" s="18">
        <v>0</v>
      </c>
      <c r="AH17" s="16">
        <v>3</v>
      </c>
      <c r="AI17" s="20">
        <v>0</v>
      </c>
      <c r="AJ17" s="20">
        <v>0</v>
      </c>
      <c r="AK17" s="60">
        <f>SUM(B17:AJ17)</f>
        <v>54</v>
      </c>
      <c r="AL17" s="36">
        <f>(AK17/105)*100</f>
        <v>51.42857142857142</v>
      </c>
    </row>
    <row r="19" ht="14.25">
      <c r="AB19" s="6"/>
    </row>
    <row r="20" ht="14.25" hidden="1">
      <c r="A20" s="10" t="s">
        <v>487</v>
      </c>
    </row>
    <row r="21" ht="14.25" hidden="1">
      <c r="A21" s="11" t="s">
        <v>488</v>
      </c>
    </row>
    <row r="22" ht="14.25" hidden="1">
      <c r="A22" s="11" t="s">
        <v>489</v>
      </c>
    </row>
    <row r="23" ht="14.25" hidden="1">
      <c r="A23" s="12"/>
    </row>
  </sheetData>
  <sheetProtection/>
  <mergeCells count="1">
    <mergeCell ref="A1:A2"/>
  </mergeCells>
  <hyperlinks>
    <hyperlink ref="A1" location="Totalt!A1" tooltip="Tillbaka till Totalt resultat" display="Öppenhet och påverkan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zoomScale="90" zoomScaleNormal="90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3" sqref="A13"/>
    </sheetView>
  </sheetViews>
  <sheetFormatPr defaultColWidth="9.140625" defaultRowHeight="15"/>
  <cols>
    <col min="1" max="1" width="15.7109375" style="0" customWidth="1"/>
    <col min="2" max="13" width="13.7109375" style="0" customWidth="1"/>
    <col min="14" max="15" width="10.7109375" style="0" customWidth="1"/>
  </cols>
  <sheetData>
    <row r="1" spans="1:15" ht="15.75" thickBot="1">
      <c r="A1" s="82" t="s">
        <v>521</v>
      </c>
      <c r="B1" s="69" t="s">
        <v>392</v>
      </c>
      <c r="C1" s="69"/>
      <c r="D1" s="69"/>
      <c r="E1" s="69"/>
      <c r="F1" s="70" t="s">
        <v>396</v>
      </c>
      <c r="G1" s="69"/>
      <c r="H1" s="69"/>
      <c r="I1" s="69"/>
      <c r="J1" s="70" t="s">
        <v>544</v>
      </c>
      <c r="K1" s="69"/>
      <c r="L1" s="70" t="s">
        <v>403</v>
      </c>
      <c r="M1" s="70" t="s">
        <v>404</v>
      </c>
      <c r="N1" s="74"/>
      <c r="O1" s="72"/>
    </row>
    <row r="2" spans="1:15" ht="105.75">
      <c r="A2" s="83"/>
      <c r="B2" s="4" t="s">
        <v>393</v>
      </c>
      <c r="C2" s="4" t="s">
        <v>394</v>
      </c>
      <c r="D2" s="4" t="s">
        <v>395</v>
      </c>
      <c r="E2" s="4" t="s">
        <v>325</v>
      </c>
      <c r="F2" s="4" t="s">
        <v>397</v>
      </c>
      <c r="G2" s="4" t="s">
        <v>398</v>
      </c>
      <c r="H2" s="4" t="s">
        <v>462</v>
      </c>
      <c r="I2" s="4" t="s">
        <v>399</v>
      </c>
      <c r="J2" s="4" t="s">
        <v>400</v>
      </c>
      <c r="K2" s="4" t="s">
        <v>401</v>
      </c>
      <c r="L2" s="4" t="s">
        <v>545</v>
      </c>
      <c r="M2" s="73" t="s">
        <v>402</v>
      </c>
      <c r="N2" s="61" t="s">
        <v>499</v>
      </c>
      <c r="O2" s="62" t="s">
        <v>491</v>
      </c>
    </row>
    <row r="3" spans="1:15" ht="14.25">
      <c r="A3" s="9" t="s">
        <v>33</v>
      </c>
      <c r="B3" s="14">
        <v>3</v>
      </c>
      <c r="C3" s="14">
        <v>3</v>
      </c>
      <c r="D3" s="14">
        <v>3</v>
      </c>
      <c r="E3" s="14">
        <v>3</v>
      </c>
      <c r="F3" s="14">
        <v>3</v>
      </c>
      <c r="G3" s="14">
        <v>3</v>
      </c>
      <c r="H3" s="14">
        <v>3</v>
      </c>
      <c r="I3" s="14">
        <v>3</v>
      </c>
      <c r="J3" s="13">
        <v>3</v>
      </c>
      <c r="K3" s="14">
        <v>3</v>
      </c>
      <c r="L3" s="13">
        <v>3</v>
      </c>
      <c r="M3" s="16">
        <v>3</v>
      </c>
      <c r="N3" s="64">
        <f aca="true" t="shared" si="0" ref="N3:N8">SUM(M3,L3,J3:K3,F3:I3,B3:E3)</f>
        <v>36</v>
      </c>
      <c r="O3" s="36">
        <f aca="true" t="shared" si="1" ref="O3:O8">(N3/36)*100</f>
        <v>100</v>
      </c>
    </row>
    <row r="4" spans="1:15" ht="14.25">
      <c r="A4" s="9" t="s">
        <v>42</v>
      </c>
      <c r="B4" s="14">
        <v>3</v>
      </c>
      <c r="C4" s="14">
        <v>3</v>
      </c>
      <c r="D4" s="14">
        <v>3</v>
      </c>
      <c r="E4" s="14">
        <v>3</v>
      </c>
      <c r="F4" s="14">
        <v>3</v>
      </c>
      <c r="G4" s="14">
        <v>3</v>
      </c>
      <c r="H4" s="14">
        <v>3</v>
      </c>
      <c r="I4" s="14">
        <v>3</v>
      </c>
      <c r="J4" s="14">
        <v>3</v>
      </c>
      <c r="K4" s="14">
        <v>3</v>
      </c>
      <c r="L4" s="14">
        <v>3</v>
      </c>
      <c r="M4" s="16">
        <v>3</v>
      </c>
      <c r="N4" s="64">
        <f t="shared" si="0"/>
        <v>36</v>
      </c>
      <c r="O4" s="36">
        <f t="shared" si="1"/>
        <v>100</v>
      </c>
    </row>
    <row r="5" spans="1:15" ht="14.25">
      <c r="A5" s="9" t="s">
        <v>65</v>
      </c>
      <c r="B5" s="14">
        <v>3</v>
      </c>
      <c r="C5" s="14">
        <v>3</v>
      </c>
      <c r="D5" s="14">
        <v>3</v>
      </c>
      <c r="E5" s="14">
        <v>3</v>
      </c>
      <c r="F5" s="14">
        <v>3</v>
      </c>
      <c r="G5" s="14">
        <v>3</v>
      </c>
      <c r="H5" s="14">
        <v>3</v>
      </c>
      <c r="I5" s="14">
        <v>3</v>
      </c>
      <c r="J5" s="13">
        <v>3</v>
      </c>
      <c r="K5" s="14">
        <v>3</v>
      </c>
      <c r="L5" s="14">
        <v>3</v>
      </c>
      <c r="M5" s="16">
        <v>3</v>
      </c>
      <c r="N5" s="64">
        <f t="shared" si="0"/>
        <v>36</v>
      </c>
      <c r="O5" s="36">
        <f t="shared" si="1"/>
        <v>100</v>
      </c>
    </row>
    <row r="6" spans="1:15" ht="14.25">
      <c r="A6" s="9" t="s">
        <v>71</v>
      </c>
      <c r="B6" s="14">
        <v>3</v>
      </c>
      <c r="C6" s="13">
        <v>3</v>
      </c>
      <c r="D6" s="18">
        <v>0</v>
      </c>
      <c r="E6" s="13">
        <v>3</v>
      </c>
      <c r="F6" s="14">
        <v>3</v>
      </c>
      <c r="G6" s="14">
        <v>3</v>
      </c>
      <c r="H6" s="14">
        <v>3</v>
      </c>
      <c r="I6" s="14">
        <v>3</v>
      </c>
      <c r="J6" s="14">
        <v>3</v>
      </c>
      <c r="K6" s="18">
        <v>0</v>
      </c>
      <c r="L6" s="18">
        <v>0</v>
      </c>
      <c r="M6" s="16">
        <v>3</v>
      </c>
      <c r="N6" s="64">
        <f t="shared" si="0"/>
        <v>27</v>
      </c>
      <c r="O6" s="36">
        <f t="shared" si="1"/>
        <v>75</v>
      </c>
    </row>
    <row r="7" spans="1:15" ht="14.25">
      <c r="A7" s="9" t="s">
        <v>92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14">
        <v>3</v>
      </c>
      <c r="H7" s="14">
        <v>3</v>
      </c>
      <c r="I7" s="14">
        <v>3</v>
      </c>
      <c r="J7" s="13">
        <v>3</v>
      </c>
      <c r="K7" s="13">
        <v>3</v>
      </c>
      <c r="L7" s="14">
        <v>3</v>
      </c>
      <c r="M7" s="16">
        <v>3</v>
      </c>
      <c r="N7" s="64">
        <f t="shared" si="0"/>
        <v>36</v>
      </c>
      <c r="O7" s="36">
        <f t="shared" si="1"/>
        <v>100</v>
      </c>
    </row>
    <row r="8" spans="1:15" ht="14.25">
      <c r="A8" s="9" t="s">
        <v>141</v>
      </c>
      <c r="B8" s="14">
        <v>3</v>
      </c>
      <c r="C8" s="14">
        <v>3</v>
      </c>
      <c r="D8" s="14">
        <v>3</v>
      </c>
      <c r="E8" s="14">
        <v>3</v>
      </c>
      <c r="F8" s="14">
        <v>3</v>
      </c>
      <c r="G8" s="14">
        <v>3</v>
      </c>
      <c r="H8" s="14">
        <v>3</v>
      </c>
      <c r="I8" s="14">
        <v>3</v>
      </c>
      <c r="J8" s="14">
        <v>3</v>
      </c>
      <c r="K8" s="14">
        <v>3</v>
      </c>
      <c r="L8" s="14">
        <v>3</v>
      </c>
      <c r="M8" s="16">
        <v>3</v>
      </c>
      <c r="N8" s="64">
        <f t="shared" si="0"/>
        <v>36</v>
      </c>
      <c r="O8" s="36">
        <f t="shared" si="1"/>
        <v>100</v>
      </c>
    </row>
    <row r="9" spans="1:15" ht="14.25">
      <c r="A9" s="9" t="s">
        <v>153</v>
      </c>
      <c r="B9" s="14">
        <v>3</v>
      </c>
      <c r="C9" s="14">
        <v>3</v>
      </c>
      <c r="D9" s="14">
        <v>3</v>
      </c>
      <c r="E9" s="14">
        <v>3</v>
      </c>
      <c r="F9" s="14">
        <v>3</v>
      </c>
      <c r="G9" s="14">
        <v>3</v>
      </c>
      <c r="H9" s="14">
        <v>3</v>
      </c>
      <c r="I9" s="14">
        <v>3</v>
      </c>
      <c r="J9" s="14">
        <v>3</v>
      </c>
      <c r="K9" s="14">
        <v>3</v>
      </c>
      <c r="L9" s="13">
        <v>3</v>
      </c>
      <c r="M9" s="16">
        <v>3</v>
      </c>
      <c r="N9" s="64">
        <f aca="true" t="shared" si="2" ref="N9:N14">SUM(M9,L9,J9:K9,F9:I9,B9:E9)</f>
        <v>36</v>
      </c>
      <c r="O9" s="36">
        <f aca="true" t="shared" si="3" ref="O9:O14">(N9/36)*100</f>
        <v>100</v>
      </c>
    </row>
    <row r="10" spans="1:15" ht="14.25">
      <c r="A10" s="9" t="s">
        <v>159</v>
      </c>
      <c r="B10" s="14">
        <v>3</v>
      </c>
      <c r="C10" s="14">
        <v>3</v>
      </c>
      <c r="D10" s="18">
        <v>0</v>
      </c>
      <c r="E10" s="14">
        <v>3</v>
      </c>
      <c r="F10" s="14">
        <v>3</v>
      </c>
      <c r="G10" s="18">
        <v>0</v>
      </c>
      <c r="H10" s="14">
        <v>3</v>
      </c>
      <c r="I10" s="14">
        <v>3</v>
      </c>
      <c r="J10" s="14">
        <v>3</v>
      </c>
      <c r="K10" s="14">
        <v>3</v>
      </c>
      <c r="L10" s="14">
        <v>3</v>
      </c>
      <c r="M10" s="16">
        <v>3</v>
      </c>
      <c r="N10" s="64">
        <f t="shared" si="2"/>
        <v>30</v>
      </c>
      <c r="O10" s="36">
        <f t="shared" si="3"/>
        <v>83.33333333333334</v>
      </c>
    </row>
    <row r="11" spans="1:15" ht="14.25">
      <c r="A11" s="9" t="s">
        <v>166</v>
      </c>
      <c r="B11" s="14">
        <v>3</v>
      </c>
      <c r="C11" s="14">
        <v>3</v>
      </c>
      <c r="D11" s="13">
        <v>3</v>
      </c>
      <c r="E11" s="13">
        <v>3</v>
      </c>
      <c r="F11" s="14">
        <v>3</v>
      </c>
      <c r="G11" s="14">
        <v>3</v>
      </c>
      <c r="H11" s="14">
        <v>3</v>
      </c>
      <c r="I11" s="14">
        <v>3</v>
      </c>
      <c r="J11" s="14">
        <v>3</v>
      </c>
      <c r="K11" s="14">
        <v>3</v>
      </c>
      <c r="L11" s="14">
        <v>3</v>
      </c>
      <c r="M11" s="15">
        <v>3</v>
      </c>
      <c r="N11" s="64">
        <f t="shared" si="2"/>
        <v>36</v>
      </c>
      <c r="O11" s="36">
        <f t="shared" si="3"/>
        <v>100</v>
      </c>
    </row>
    <row r="12" spans="1:15" ht="14.25">
      <c r="A12" s="9" t="s">
        <v>189</v>
      </c>
      <c r="B12" s="14">
        <v>3</v>
      </c>
      <c r="C12" s="14">
        <v>3</v>
      </c>
      <c r="D12" s="18">
        <v>0</v>
      </c>
      <c r="E12" s="14">
        <v>3</v>
      </c>
      <c r="F12" s="14">
        <v>3</v>
      </c>
      <c r="G12" s="14">
        <v>3</v>
      </c>
      <c r="H12" s="14">
        <v>3</v>
      </c>
      <c r="I12" s="14">
        <v>3</v>
      </c>
      <c r="J12" s="18">
        <v>0</v>
      </c>
      <c r="K12" s="14">
        <v>3</v>
      </c>
      <c r="L12" s="14">
        <v>3</v>
      </c>
      <c r="M12" s="16">
        <v>3</v>
      </c>
      <c r="N12" s="64">
        <f t="shared" si="2"/>
        <v>30</v>
      </c>
      <c r="O12" s="36">
        <f t="shared" si="3"/>
        <v>83.33333333333334</v>
      </c>
    </row>
    <row r="13" spans="1:15" ht="14.25">
      <c r="A13" s="92" t="s">
        <v>202</v>
      </c>
      <c r="B13" s="14">
        <v>3</v>
      </c>
      <c r="C13" s="14">
        <v>3</v>
      </c>
      <c r="D13" s="14">
        <v>3</v>
      </c>
      <c r="E13" s="14">
        <v>3</v>
      </c>
      <c r="F13" s="14">
        <v>3</v>
      </c>
      <c r="G13" s="14">
        <v>3</v>
      </c>
      <c r="H13" s="14">
        <v>3</v>
      </c>
      <c r="I13" s="14">
        <v>3</v>
      </c>
      <c r="J13" s="14">
        <v>3</v>
      </c>
      <c r="K13" s="18">
        <v>0</v>
      </c>
      <c r="L13" s="14">
        <v>3</v>
      </c>
      <c r="M13" s="16">
        <v>3</v>
      </c>
      <c r="N13" s="64">
        <f t="shared" si="2"/>
        <v>33</v>
      </c>
      <c r="O13" s="36">
        <f t="shared" si="3"/>
        <v>91.66666666666666</v>
      </c>
    </row>
    <row r="14" spans="1:15" ht="14.25">
      <c r="A14" s="9" t="s">
        <v>214</v>
      </c>
      <c r="B14" s="14">
        <v>3</v>
      </c>
      <c r="C14" s="14">
        <v>3</v>
      </c>
      <c r="D14" s="13">
        <v>3</v>
      </c>
      <c r="E14" s="13">
        <v>3</v>
      </c>
      <c r="F14" s="14">
        <v>3</v>
      </c>
      <c r="G14" s="14">
        <v>3</v>
      </c>
      <c r="H14" s="14">
        <v>3</v>
      </c>
      <c r="I14" s="14">
        <v>3</v>
      </c>
      <c r="J14" s="14">
        <v>3</v>
      </c>
      <c r="K14" s="14">
        <v>3</v>
      </c>
      <c r="L14" s="13">
        <v>3</v>
      </c>
      <c r="M14" s="16">
        <v>3</v>
      </c>
      <c r="N14" s="64">
        <f t="shared" si="2"/>
        <v>36</v>
      </c>
      <c r="O14" s="36">
        <f t="shared" si="3"/>
        <v>100</v>
      </c>
    </row>
    <row r="15" spans="1:15" ht="14.25">
      <c r="A15" s="9" t="s">
        <v>236</v>
      </c>
      <c r="B15" s="14">
        <v>3</v>
      </c>
      <c r="C15" s="18">
        <v>0</v>
      </c>
      <c r="D15" s="14">
        <v>3</v>
      </c>
      <c r="E15" s="14">
        <v>3</v>
      </c>
      <c r="F15" s="14">
        <v>3</v>
      </c>
      <c r="G15" s="14">
        <v>3</v>
      </c>
      <c r="H15" s="14">
        <v>3</v>
      </c>
      <c r="I15" s="14">
        <v>3</v>
      </c>
      <c r="J15" s="18">
        <v>0</v>
      </c>
      <c r="K15" s="14">
        <v>3</v>
      </c>
      <c r="L15" s="14">
        <v>3</v>
      </c>
      <c r="M15" s="16">
        <v>3</v>
      </c>
      <c r="N15" s="64">
        <f>SUM(M15,L15,J15:K15,F15:I15,B15:E15)</f>
        <v>30</v>
      </c>
      <c r="O15" s="36">
        <f>(N15/36)*100</f>
        <v>83.33333333333334</v>
      </c>
    </row>
    <row r="16" spans="1:15" ht="14.25">
      <c r="A16" s="9" t="s">
        <v>271</v>
      </c>
      <c r="B16" s="14">
        <v>3</v>
      </c>
      <c r="C16" s="14">
        <v>3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3">
        <v>3</v>
      </c>
      <c r="K16" s="14">
        <v>3</v>
      </c>
      <c r="L16" s="14">
        <v>3</v>
      </c>
      <c r="M16" s="16">
        <v>3</v>
      </c>
      <c r="N16" s="64">
        <f>SUM(M16,L16,J16:K16,F16:I16,B16:E16)</f>
        <v>36</v>
      </c>
      <c r="O16" s="36">
        <f>(N16/36)*100</f>
        <v>100</v>
      </c>
    </row>
    <row r="17" spans="1:15" ht="14.25">
      <c r="A17" s="9" t="s">
        <v>299</v>
      </c>
      <c r="B17" s="14">
        <v>3</v>
      </c>
      <c r="C17" s="14">
        <v>3</v>
      </c>
      <c r="D17" s="14">
        <v>3</v>
      </c>
      <c r="E17" s="14">
        <v>3</v>
      </c>
      <c r="F17" s="14">
        <v>3</v>
      </c>
      <c r="G17" s="14">
        <v>3</v>
      </c>
      <c r="H17" s="14">
        <v>3</v>
      </c>
      <c r="I17" s="14">
        <v>3</v>
      </c>
      <c r="J17" s="14">
        <v>3</v>
      </c>
      <c r="K17" s="14">
        <v>3</v>
      </c>
      <c r="L17" s="18">
        <v>0</v>
      </c>
      <c r="M17" s="16">
        <v>3</v>
      </c>
      <c r="N17" s="64">
        <f>SUM(M17,L17,J17:K17,F17:I17,B17:E17)</f>
        <v>33</v>
      </c>
      <c r="O17" s="36">
        <f>(N17/36)*100</f>
        <v>91.66666666666666</v>
      </c>
    </row>
  </sheetData>
  <sheetProtection/>
  <mergeCells count="1">
    <mergeCell ref="A1:A2"/>
  </mergeCells>
  <hyperlinks>
    <hyperlink ref="A1" location="Totalt!A1" tooltip="Tillbaka till Totalt resultat" display="Tillstånd och tillsyn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2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3" sqref="A13"/>
    </sheetView>
  </sheetViews>
  <sheetFormatPr defaultColWidth="9.140625" defaultRowHeight="15"/>
  <cols>
    <col min="1" max="1" width="15.7109375" style="0" customWidth="1"/>
    <col min="2" max="17" width="13.7109375" style="0" customWidth="1"/>
    <col min="18" max="19" width="10.7109375" style="0" customWidth="1"/>
  </cols>
  <sheetData>
    <row r="1" spans="1:19" ht="15.75" thickBot="1">
      <c r="A1" s="82" t="s">
        <v>519</v>
      </c>
      <c r="B1" s="69" t="s">
        <v>405</v>
      </c>
      <c r="C1" s="69"/>
      <c r="D1" s="69"/>
      <c r="E1" s="69"/>
      <c r="F1" s="69"/>
      <c r="G1" s="70" t="s">
        <v>408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74"/>
      <c r="S1" s="72"/>
    </row>
    <row r="2" spans="1:19" ht="171.75" customHeight="1">
      <c r="A2" s="83"/>
      <c r="B2" s="49" t="s">
        <v>406</v>
      </c>
      <c r="C2" s="49" t="s">
        <v>463</v>
      </c>
      <c r="D2" s="49" t="s">
        <v>407</v>
      </c>
      <c r="E2" s="49" t="s">
        <v>546</v>
      </c>
      <c r="F2" s="51" t="s">
        <v>464</v>
      </c>
      <c r="G2" s="49" t="s">
        <v>409</v>
      </c>
      <c r="H2" s="49" t="s">
        <v>410</v>
      </c>
      <c r="I2" s="49" t="s">
        <v>547</v>
      </c>
      <c r="J2" s="49" t="s">
        <v>411</v>
      </c>
      <c r="K2" s="49" t="s">
        <v>548</v>
      </c>
      <c r="L2" s="49" t="s">
        <v>412</v>
      </c>
      <c r="M2" s="49" t="s">
        <v>325</v>
      </c>
      <c r="N2" s="49" t="s">
        <v>465</v>
      </c>
      <c r="O2" s="47" t="s">
        <v>413</v>
      </c>
      <c r="P2" s="47" t="s">
        <v>466</v>
      </c>
      <c r="Q2" s="48" t="s">
        <v>467</v>
      </c>
      <c r="R2" s="61" t="s">
        <v>494</v>
      </c>
      <c r="S2" s="62" t="s">
        <v>491</v>
      </c>
    </row>
    <row r="3" spans="1:19" ht="14.25">
      <c r="A3" s="9" t="s">
        <v>33</v>
      </c>
      <c r="B3" s="14">
        <v>3</v>
      </c>
      <c r="C3" s="14">
        <v>3</v>
      </c>
      <c r="D3" s="14">
        <v>3</v>
      </c>
      <c r="E3" s="14">
        <v>3</v>
      </c>
      <c r="F3" s="18">
        <v>0</v>
      </c>
      <c r="G3" s="14">
        <v>3</v>
      </c>
      <c r="H3" s="14">
        <v>3</v>
      </c>
      <c r="I3" s="14">
        <v>3</v>
      </c>
      <c r="J3" s="14">
        <v>3</v>
      </c>
      <c r="K3" s="14">
        <v>3</v>
      </c>
      <c r="L3" s="14">
        <v>3</v>
      </c>
      <c r="M3" s="14">
        <v>3</v>
      </c>
      <c r="N3" s="13">
        <v>3</v>
      </c>
      <c r="O3" s="13">
        <v>3</v>
      </c>
      <c r="P3" s="13">
        <v>3</v>
      </c>
      <c r="Q3" s="15">
        <v>3</v>
      </c>
      <c r="R3" s="64">
        <f aca="true" t="shared" si="0" ref="R3:R8">SUM(G3:Q3,B3:F3)</f>
        <v>45</v>
      </c>
      <c r="S3" s="36">
        <f aca="true" t="shared" si="1" ref="S3:S8">(R3/48)*100</f>
        <v>93.75</v>
      </c>
    </row>
    <row r="4" spans="1:19" ht="14.25">
      <c r="A4" s="9" t="s">
        <v>42</v>
      </c>
      <c r="B4" s="14">
        <v>3</v>
      </c>
      <c r="C4" s="13">
        <v>3</v>
      </c>
      <c r="D4" s="14">
        <v>3</v>
      </c>
      <c r="E4" s="14">
        <v>3</v>
      </c>
      <c r="F4" s="13">
        <v>3</v>
      </c>
      <c r="G4" s="14">
        <v>3</v>
      </c>
      <c r="H4" s="14">
        <v>3</v>
      </c>
      <c r="I4" s="14">
        <v>3</v>
      </c>
      <c r="J4" s="14">
        <v>3</v>
      </c>
      <c r="K4" s="14">
        <v>3</v>
      </c>
      <c r="L4" s="14">
        <v>3</v>
      </c>
      <c r="M4" s="14">
        <v>3</v>
      </c>
      <c r="N4" s="13">
        <v>3</v>
      </c>
      <c r="O4" s="13">
        <v>3</v>
      </c>
      <c r="P4" s="13">
        <v>3</v>
      </c>
      <c r="Q4" s="15">
        <v>3</v>
      </c>
      <c r="R4" s="64">
        <f t="shared" si="0"/>
        <v>48</v>
      </c>
      <c r="S4" s="36">
        <f t="shared" si="1"/>
        <v>100</v>
      </c>
    </row>
    <row r="5" spans="1:19" ht="14.25">
      <c r="A5" s="9" t="s">
        <v>65</v>
      </c>
      <c r="B5" s="14">
        <v>3</v>
      </c>
      <c r="C5" s="14">
        <v>3</v>
      </c>
      <c r="D5" s="14">
        <v>3</v>
      </c>
      <c r="E5" s="14">
        <v>3</v>
      </c>
      <c r="F5" s="18">
        <v>0</v>
      </c>
      <c r="G5" s="14">
        <v>3</v>
      </c>
      <c r="H5" s="14">
        <v>3</v>
      </c>
      <c r="I5" s="14">
        <v>3</v>
      </c>
      <c r="J5" s="14">
        <v>3</v>
      </c>
      <c r="K5" s="14">
        <v>3</v>
      </c>
      <c r="L5" s="14">
        <v>3</v>
      </c>
      <c r="M5" s="14">
        <v>3</v>
      </c>
      <c r="N5" s="18">
        <v>0</v>
      </c>
      <c r="O5" s="18">
        <v>0</v>
      </c>
      <c r="P5" s="13">
        <v>3</v>
      </c>
      <c r="Q5" s="15">
        <v>3</v>
      </c>
      <c r="R5" s="64">
        <f t="shared" si="0"/>
        <v>39</v>
      </c>
      <c r="S5" s="36">
        <f t="shared" si="1"/>
        <v>81.25</v>
      </c>
    </row>
    <row r="6" spans="1:19" ht="14.25">
      <c r="A6" s="9" t="s">
        <v>71</v>
      </c>
      <c r="B6" s="14">
        <v>3</v>
      </c>
      <c r="C6" s="14">
        <v>3</v>
      </c>
      <c r="D6" s="14">
        <v>3</v>
      </c>
      <c r="E6" s="14">
        <v>3</v>
      </c>
      <c r="F6" s="18">
        <v>0</v>
      </c>
      <c r="G6" s="14">
        <v>3</v>
      </c>
      <c r="H6" s="14">
        <v>3</v>
      </c>
      <c r="I6" s="13">
        <v>3</v>
      </c>
      <c r="J6" s="14">
        <v>3</v>
      </c>
      <c r="K6" s="17">
        <v>1</v>
      </c>
      <c r="L6" s="14">
        <v>3</v>
      </c>
      <c r="M6" s="14">
        <v>3</v>
      </c>
      <c r="N6" s="14">
        <v>3</v>
      </c>
      <c r="O6" s="18">
        <v>0</v>
      </c>
      <c r="P6" s="13">
        <v>3</v>
      </c>
      <c r="Q6" s="15">
        <v>3</v>
      </c>
      <c r="R6" s="64">
        <f t="shared" si="0"/>
        <v>40</v>
      </c>
      <c r="S6" s="36">
        <f t="shared" si="1"/>
        <v>83.33333333333334</v>
      </c>
    </row>
    <row r="7" spans="1:19" ht="14.25">
      <c r="A7" s="9" t="s">
        <v>92</v>
      </c>
      <c r="B7" s="14">
        <v>3</v>
      </c>
      <c r="C7" s="14">
        <v>3</v>
      </c>
      <c r="D7" s="14">
        <v>3</v>
      </c>
      <c r="E7" s="14">
        <v>3</v>
      </c>
      <c r="F7" s="18">
        <v>0</v>
      </c>
      <c r="G7" s="14">
        <v>3</v>
      </c>
      <c r="H7" s="14">
        <v>3</v>
      </c>
      <c r="I7" s="14">
        <v>3</v>
      </c>
      <c r="J7" s="14">
        <v>3</v>
      </c>
      <c r="K7" s="14">
        <v>3</v>
      </c>
      <c r="L7" s="14">
        <v>3</v>
      </c>
      <c r="M7" s="14">
        <v>3</v>
      </c>
      <c r="N7" s="18">
        <v>0</v>
      </c>
      <c r="O7" s="18">
        <v>0</v>
      </c>
      <c r="P7" s="13">
        <v>3</v>
      </c>
      <c r="Q7" s="15">
        <v>3</v>
      </c>
      <c r="R7" s="64">
        <f t="shared" si="0"/>
        <v>39</v>
      </c>
      <c r="S7" s="36">
        <f t="shared" si="1"/>
        <v>81.25</v>
      </c>
    </row>
    <row r="8" spans="1:19" ht="14.25">
      <c r="A8" s="9" t="s">
        <v>141</v>
      </c>
      <c r="B8" s="14">
        <v>3</v>
      </c>
      <c r="C8" s="13">
        <v>3</v>
      </c>
      <c r="D8" s="14">
        <v>3</v>
      </c>
      <c r="E8" s="14">
        <v>3</v>
      </c>
      <c r="F8" s="18">
        <v>0</v>
      </c>
      <c r="G8" s="14">
        <v>3</v>
      </c>
      <c r="H8" s="14">
        <v>3</v>
      </c>
      <c r="I8" s="14">
        <v>3</v>
      </c>
      <c r="J8" s="14">
        <v>3</v>
      </c>
      <c r="K8" s="14">
        <v>3</v>
      </c>
      <c r="L8" s="14">
        <v>3</v>
      </c>
      <c r="M8" s="14">
        <v>3</v>
      </c>
      <c r="N8" s="18">
        <v>0</v>
      </c>
      <c r="O8" s="18">
        <v>0</v>
      </c>
      <c r="P8" s="18">
        <v>0</v>
      </c>
      <c r="Q8" s="15">
        <v>3</v>
      </c>
      <c r="R8" s="64">
        <f t="shared" si="0"/>
        <v>36</v>
      </c>
      <c r="S8" s="36">
        <f t="shared" si="1"/>
        <v>75</v>
      </c>
    </row>
    <row r="9" spans="1:19" ht="14.25">
      <c r="A9" s="9" t="s">
        <v>153</v>
      </c>
      <c r="B9" s="14">
        <v>3</v>
      </c>
      <c r="C9" s="14">
        <v>3</v>
      </c>
      <c r="D9" s="14">
        <v>3</v>
      </c>
      <c r="E9" s="14">
        <v>3</v>
      </c>
      <c r="F9" s="13">
        <v>3</v>
      </c>
      <c r="G9" s="14">
        <v>3</v>
      </c>
      <c r="H9" s="14">
        <v>3</v>
      </c>
      <c r="I9" s="14">
        <v>3</v>
      </c>
      <c r="J9" s="14">
        <v>3</v>
      </c>
      <c r="K9" s="14">
        <v>3</v>
      </c>
      <c r="L9" s="14">
        <v>3</v>
      </c>
      <c r="M9" s="14">
        <v>3</v>
      </c>
      <c r="N9" s="18">
        <v>0</v>
      </c>
      <c r="O9" s="18">
        <v>0</v>
      </c>
      <c r="P9" s="13">
        <v>3</v>
      </c>
      <c r="Q9" s="15">
        <v>3</v>
      </c>
      <c r="R9" s="64">
        <f aca="true" t="shared" si="2" ref="R9:R14">SUM(G9:Q9,B9:F9)</f>
        <v>42</v>
      </c>
      <c r="S9" s="36">
        <f aca="true" t="shared" si="3" ref="S9:S14">(R9/48)*100</f>
        <v>87.5</v>
      </c>
    </row>
    <row r="10" spans="1:19" ht="14.25">
      <c r="A10" s="9" t="s">
        <v>159</v>
      </c>
      <c r="B10" s="14">
        <v>3</v>
      </c>
      <c r="C10" s="14">
        <v>3</v>
      </c>
      <c r="D10" s="14">
        <v>3</v>
      </c>
      <c r="E10" s="13">
        <v>3</v>
      </c>
      <c r="F10" s="18">
        <v>0</v>
      </c>
      <c r="G10" s="14">
        <v>3</v>
      </c>
      <c r="H10" s="14">
        <v>3</v>
      </c>
      <c r="I10" s="14">
        <v>3</v>
      </c>
      <c r="J10" s="14">
        <v>3</v>
      </c>
      <c r="K10" s="14">
        <v>3</v>
      </c>
      <c r="L10" s="14">
        <v>3</v>
      </c>
      <c r="M10" s="14">
        <v>3</v>
      </c>
      <c r="N10" s="18">
        <v>0</v>
      </c>
      <c r="O10" s="18">
        <v>0</v>
      </c>
      <c r="P10" s="18">
        <v>0</v>
      </c>
      <c r="Q10" s="15">
        <v>3</v>
      </c>
      <c r="R10" s="64">
        <f t="shared" si="2"/>
        <v>36</v>
      </c>
      <c r="S10" s="36">
        <f t="shared" si="3"/>
        <v>75</v>
      </c>
    </row>
    <row r="11" spans="1:19" ht="14.25">
      <c r="A11" s="9" t="s">
        <v>166</v>
      </c>
      <c r="B11" s="14">
        <v>3</v>
      </c>
      <c r="C11" s="14">
        <v>3</v>
      </c>
      <c r="D11" s="14">
        <v>3</v>
      </c>
      <c r="E11" s="14">
        <v>3</v>
      </c>
      <c r="F11" s="18">
        <v>0</v>
      </c>
      <c r="G11" s="14">
        <v>3</v>
      </c>
      <c r="H11" s="14">
        <v>3</v>
      </c>
      <c r="I11" s="13">
        <v>3</v>
      </c>
      <c r="J11" s="14">
        <v>3</v>
      </c>
      <c r="K11" s="14">
        <v>3</v>
      </c>
      <c r="L11" s="13">
        <v>3</v>
      </c>
      <c r="M11" s="13">
        <v>3</v>
      </c>
      <c r="N11" s="13">
        <v>3</v>
      </c>
      <c r="O11" s="18">
        <v>0</v>
      </c>
      <c r="P11" s="13">
        <v>3</v>
      </c>
      <c r="Q11" s="15">
        <v>3</v>
      </c>
      <c r="R11" s="64">
        <f t="shared" si="2"/>
        <v>42</v>
      </c>
      <c r="S11" s="36">
        <f t="shared" si="3"/>
        <v>87.5</v>
      </c>
    </row>
    <row r="12" spans="1:19" ht="14.25">
      <c r="A12" s="9" t="s">
        <v>189</v>
      </c>
      <c r="B12" s="18">
        <v>0</v>
      </c>
      <c r="C12" s="13">
        <v>3</v>
      </c>
      <c r="D12" s="18">
        <v>0</v>
      </c>
      <c r="E12" s="14">
        <v>3</v>
      </c>
      <c r="F12" s="18">
        <v>0</v>
      </c>
      <c r="G12" s="14">
        <v>3</v>
      </c>
      <c r="H12" s="14">
        <v>3</v>
      </c>
      <c r="I12" s="14">
        <v>3</v>
      </c>
      <c r="J12" s="14">
        <v>3</v>
      </c>
      <c r="K12" s="14">
        <v>3</v>
      </c>
      <c r="L12" s="14">
        <v>3</v>
      </c>
      <c r="M12" s="14">
        <v>3</v>
      </c>
      <c r="N12" s="18">
        <v>0</v>
      </c>
      <c r="O12" s="18">
        <v>0</v>
      </c>
      <c r="P12" s="18">
        <v>0</v>
      </c>
      <c r="Q12" s="15">
        <v>3</v>
      </c>
      <c r="R12" s="64">
        <f t="shared" si="2"/>
        <v>30</v>
      </c>
      <c r="S12" s="36">
        <f t="shared" si="3"/>
        <v>62.5</v>
      </c>
    </row>
    <row r="13" spans="1:19" ht="14.25">
      <c r="A13" s="92" t="s">
        <v>202</v>
      </c>
      <c r="B13" s="14">
        <v>3</v>
      </c>
      <c r="C13" s="13">
        <v>3</v>
      </c>
      <c r="D13" s="14">
        <v>3</v>
      </c>
      <c r="E13" s="14">
        <v>3</v>
      </c>
      <c r="F13" s="18">
        <v>0</v>
      </c>
      <c r="G13" s="14">
        <v>3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  <c r="M13" s="14">
        <v>3</v>
      </c>
      <c r="N13" s="18">
        <v>0</v>
      </c>
      <c r="O13" s="18">
        <v>0</v>
      </c>
      <c r="P13" s="18">
        <v>0</v>
      </c>
      <c r="Q13" s="15">
        <v>3</v>
      </c>
      <c r="R13" s="64">
        <f t="shared" si="2"/>
        <v>36</v>
      </c>
      <c r="S13" s="36">
        <f t="shared" si="3"/>
        <v>75</v>
      </c>
    </row>
    <row r="14" spans="1:19" ht="14.25">
      <c r="A14" s="9" t="s">
        <v>214</v>
      </c>
      <c r="B14" s="14">
        <v>3</v>
      </c>
      <c r="C14" s="13">
        <v>3</v>
      </c>
      <c r="D14" s="18">
        <v>0</v>
      </c>
      <c r="E14" s="14">
        <v>3</v>
      </c>
      <c r="F14" s="18">
        <v>0</v>
      </c>
      <c r="G14" s="14">
        <v>3</v>
      </c>
      <c r="H14" s="14">
        <v>3</v>
      </c>
      <c r="I14" s="14">
        <v>3</v>
      </c>
      <c r="J14" s="14">
        <v>3</v>
      </c>
      <c r="K14" s="14">
        <v>3</v>
      </c>
      <c r="L14" s="14">
        <v>3</v>
      </c>
      <c r="M14" s="14">
        <v>3</v>
      </c>
      <c r="N14" s="18">
        <v>0</v>
      </c>
      <c r="O14" s="18">
        <v>0</v>
      </c>
      <c r="P14" s="18">
        <v>0</v>
      </c>
      <c r="Q14" s="15">
        <v>3</v>
      </c>
      <c r="R14" s="64">
        <f t="shared" si="2"/>
        <v>33</v>
      </c>
      <c r="S14" s="36">
        <f t="shared" si="3"/>
        <v>68.75</v>
      </c>
    </row>
    <row r="15" spans="1:19" ht="14.25">
      <c r="A15" s="9" t="s">
        <v>236</v>
      </c>
      <c r="B15" s="14">
        <v>3</v>
      </c>
      <c r="C15" s="14">
        <v>3</v>
      </c>
      <c r="D15" s="14">
        <v>3</v>
      </c>
      <c r="E15" s="14">
        <v>3</v>
      </c>
      <c r="F15" s="18">
        <v>0</v>
      </c>
      <c r="G15" s="14">
        <v>3</v>
      </c>
      <c r="H15" s="14">
        <v>3</v>
      </c>
      <c r="I15" s="14">
        <v>3</v>
      </c>
      <c r="J15" s="14">
        <v>3</v>
      </c>
      <c r="K15" s="14">
        <v>3</v>
      </c>
      <c r="L15" s="14">
        <v>3</v>
      </c>
      <c r="M15" s="14">
        <v>3</v>
      </c>
      <c r="N15" s="18">
        <v>0</v>
      </c>
      <c r="O15" s="18">
        <v>0</v>
      </c>
      <c r="P15" s="13">
        <v>3</v>
      </c>
      <c r="Q15" s="15">
        <v>3</v>
      </c>
      <c r="R15" s="64">
        <f>SUM(G15:Q15,B15:F15)</f>
        <v>39</v>
      </c>
      <c r="S15" s="36">
        <f>(R15/48)*100</f>
        <v>81.25</v>
      </c>
    </row>
    <row r="16" spans="1:19" ht="14.25">
      <c r="A16" s="9" t="s">
        <v>271</v>
      </c>
      <c r="B16" s="14">
        <v>3</v>
      </c>
      <c r="C16" s="14">
        <v>3</v>
      </c>
      <c r="D16" s="14">
        <v>3</v>
      </c>
      <c r="E16" s="14">
        <v>3</v>
      </c>
      <c r="F16" s="18">
        <v>0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4">
        <v>3</v>
      </c>
      <c r="M16" s="14">
        <v>3</v>
      </c>
      <c r="N16" s="18">
        <v>0</v>
      </c>
      <c r="O16" s="18">
        <v>0</v>
      </c>
      <c r="P16" s="18">
        <v>0</v>
      </c>
      <c r="Q16" s="15">
        <v>3</v>
      </c>
      <c r="R16" s="64">
        <f>SUM(G16:Q16,B16:F16)</f>
        <v>36</v>
      </c>
      <c r="S16" s="36">
        <f>(R16/48)*100</f>
        <v>75</v>
      </c>
    </row>
    <row r="17" spans="1:19" ht="14.25">
      <c r="A17" s="9" t="s">
        <v>299</v>
      </c>
      <c r="B17" s="14">
        <v>3</v>
      </c>
      <c r="C17" s="14">
        <v>3</v>
      </c>
      <c r="D17" s="18">
        <v>0</v>
      </c>
      <c r="E17" s="14">
        <v>3</v>
      </c>
      <c r="F17" s="18">
        <v>0</v>
      </c>
      <c r="G17" s="14">
        <v>3</v>
      </c>
      <c r="H17" s="18">
        <v>0</v>
      </c>
      <c r="I17" s="14">
        <v>3</v>
      </c>
      <c r="J17" s="14">
        <v>3</v>
      </c>
      <c r="K17" s="14">
        <v>3</v>
      </c>
      <c r="L17" s="14">
        <v>3</v>
      </c>
      <c r="M17" s="14">
        <v>3</v>
      </c>
      <c r="N17" s="18">
        <v>0</v>
      </c>
      <c r="O17" s="18">
        <v>0</v>
      </c>
      <c r="P17" s="18">
        <v>0</v>
      </c>
      <c r="Q17" s="15">
        <v>3</v>
      </c>
      <c r="R17" s="64">
        <f>SUM(G17:Q17,B17:F17)</f>
        <v>30</v>
      </c>
      <c r="S17" s="36">
        <f>(R17/48)*100</f>
        <v>62.5</v>
      </c>
    </row>
    <row r="19" ht="14.25" hidden="1">
      <c r="A19" s="10" t="s">
        <v>487</v>
      </c>
    </row>
    <row r="20" ht="14.25" hidden="1">
      <c r="A20" s="11" t="s">
        <v>488</v>
      </c>
    </row>
    <row r="21" ht="14.25" hidden="1">
      <c r="A21" s="11" t="s">
        <v>489</v>
      </c>
    </row>
    <row r="22" ht="14.25" hidden="1">
      <c r="A22" s="12"/>
    </row>
  </sheetData>
  <sheetProtection/>
  <mergeCells count="1">
    <mergeCell ref="A1:A2"/>
  </mergeCells>
  <hyperlinks>
    <hyperlink ref="A1" location="Totalt!A1" display="Ideell sekto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21"/>
  <sheetViews>
    <sheetView zoomScale="90" zoomScaleNormal="90" zoomScalePageLayoutView="125" workbookViewId="0" topLeftCell="A1">
      <pane xSplit="1" ySplit="2" topLeftCell="F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3" sqref="A13"/>
    </sheetView>
  </sheetViews>
  <sheetFormatPr defaultColWidth="9.140625" defaultRowHeight="15"/>
  <cols>
    <col min="1" max="1" width="15.7109375" style="0" customWidth="1"/>
    <col min="2" max="47" width="13.7109375" style="0" customWidth="1"/>
    <col min="48" max="49" width="10.7109375" style="0" customWidth="1"/>
  </cols>
  <sheetData>
    <row r="1" spans="1:49" ht="15" thickBot="1">
      <c r="A1" s="85" t="s">
        <v>512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9"/>
      <c r="AW1" s="58"/>
    </row>
    <row r="2" spans="1:49" ht="62.25" customHeight="1">
      <c r="A2" s="83"/>
      <c r="B2" s="47" t="s">
        <v>469</v>
      </c>
      <c r="C2" s="47" t="s">
        <v>470</v>
      </c>
      <c r="D2" s="47" t="s">
        <v>471</v>
      </c>
      <c r="E2" s="47" t="s">
        <v>472</v>
      </c>
      <c r="F2" s="47" t="s">
        <v>473</v>
      </c>
      <c r="G2" s="47" t="s">
        <v>474</v>
      </c>
      <c r="H2" s="47" t="s">
        <v>475</v>
      </c>
      <c r="I2" s="47" t="s">
        <v>476</v>
      </c>
      <c r="J2" s="47" t="s">
        <v>477</v>
      </c>
      <c r="K2" s="47" t="s">
        <v>478</v>
      </c>
      <c r="L2" s="47" t="s">
        <v>479</v>
      </c>
      <c r="M2" s="47" t="s">
        <v>480</v>
      </c>
      <c r="N2" s="47" t="s">
        <v>481</v>
      </c>
      <c r="O2" s="47" t="s">
        <v>482</v>
      </c>
      <c r="P2" s="47" t="s">
        <v>483</v>
      </c>
      <c r="Q2" s="47" t="s">
        <v>484</v>
      </c>
      <c r="R2" s="47" t="s">
        <v>485</v>
      </c>
      <c r="S2" s="47" t="s">
        <v>486</v>
      </c>
      <c r="T2" s="47" t="s">
        <v>468</v>
      </c>
      <c r="U2" s="47" t="s">
        <v>549</v>
      </c>
      <c r="V2" s="47" t="s">
        <v>550</v>
      </c>
      <c r="W2" s="47" t="s">
        <v>551</v>
      </c>
      <c r="X2" s="47" t="s">
        <v>552</v>
      </c>
      <c r="Y2" s="47" t="s">
        <v>553</v>
      </c>
      <c r="Z2" s="47" t="s">
        <v>554</v>
      </c>
      <c r="AA2" s="47" t="s">
        <v>555</v>
      </c>
      <c r="AB2" s="47" t="s">
        <v>556</v>
      </c>
      <c r="AC2" s="47" t="s">
        <v>557</v>
      </c>
      <c r="AD2" s="47" t="s">
        <v>558</v>
      </c>
      <c r="AE2" s="47" t="s">
        <v>559</v>
      </c>
      <c r="AF2" s="47" t="s">
        <v>560</v>
      </c>
      <c r="AG2" s="47" t="s">
        <v>561</v>
      </c>
      <c r="AH2" s="47" t="s">
        <v>562</v>
      </c>
      <c r="AI2" s="47" t="s">
        <v>563</v>
      </c>
      <c r="AJ2" s="47" t="s">
        <v>564</v>
      </c>
      <c r="AK2" s="47" t="s">
        <v>565</v>
      </c>
      <c r="AL2" s="47" t="s">
        <v>566</v>
      </c>
      <c r="AM2" s="47" t="s">
        <v>567</v>
      </c>
      <c r="AN2" s="47" t="s">
        <v>568</v>
      </c>
      <c r="AO2" s="47" t="s">
        <v>569</v>
      </c>
      <c r="AP2" s="47" t="s">
        <v>570</v>
      </c>
      <c r="AQ2" s="47" t="s">
        <v>571</v>
      </c>
      <c r="AR2" s="47" t="s">
        <v>572</v>
      </c>
      <c r="AS2" s="47" t="s">
        <v>573</v>
      </c>
      <c r="AT2" s="47" t="s">
        <v>574</v>
      </c>
      <c r="AU2" s="48" t="s">
        <v>575</v>
      </c>
      <c r="AV2" s="61" t="s">
        <v>576</v>
      </c>
      <c r="AW2" s="62" t="s">
        <v>491</v>
      </c>
    </row>
    <row r="3" spans="1:49" ht="14.25">
      <c r="A3" s="3" t="s">
        <v>33</v>
      </c>
      <c r="B3" s="14">
        <v>3</v>
      </c>
      <c r="C3" s="14">
        <v>3</v>
      </c>
      <c r="D3" s="14">
        <v>3</v>
      </c>
      <c r="E3" s="14">
        <v>3</v>
      </c>
      <c r="F3" s="14">
        <v>3</v>
      </c>
      <c r="G3" s="14">
        <v>3</v>
      </c>
      <c r="H3" s="14">
        <v>3</v>
      </c>
      <c r="I3" s="14">
        <v>3</v>
      </c>
      <c r="J3" s="14">
        <v>3</v>
      </c>
      <c r="K3" s="14">
        <v>3</v>
      </c>
      <c r="L3" s="14">
        <v>3</v>
      </c>
      <c r="M3" s="14">
        <v>3</v>
      </c>
      <c r="N3" s="14">
        <v>3</v>
      </c>
      <c r="O3" s="14">
        <v>3</v>
      </c>
      <c r="P3" s="14">
        <v>3</v>
      </c>
      <c r="Q3" s="14">
        <v>3</v>
      </c>
      <c r="R3" s="14">
        <v>3</v>
      </c>
      <c r="S3" s="14">
        <v>3</v>
      </c>
      <c r="T3" s="14">
        <v>3</v>
      </c>
      <c r="U3" s="19">
        <v>0</v>
      </c>
      <c r="V3" s="14">
        <v>3</v>
      </c>
      <c r="W3" s="14">
        <v>3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4">
        <v>3</v>
      </c>
      <c r="AD3" s="14">
        <v>3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4">
        <v>3</v>
      </c>
      <c r="AL3" s="14">
        <v>3</v>
      </c>
      <c r="AM3" s="19">
        <v>0</v>
      </c>
      <c r="AN3" s="19">
        <v>0</v>
      </c>
      <c r="AO3" s="14">
        <v>3</v>
      </c>
      <c r="AP3" s="19">
        <v>0</v>
      </c>
      <c r="AQ3" s="19">
        <v>0</v>
      </c>
      <c r="AR3" s="19">
        <v>0</v>
      </c>
      <c r="AS3" s="19">
        <v>0</v>
      </c>
      <c r="AT3" s="19">
        <v>0</v>
      </c>
      <c r="AU3" s="45">
        <v>0</v>
      </c>
      <c r="AV3" s="64">
        <f aca="true" t="shared" si="0" ref="AV3:AV8">SUM(B3:AU3)</f>
        <v>78</v>
      </c>
      <c r="AW3" s="36">
        <f aca="true" t="shared" si="1" ref="AW3:AW17">(AV3/138)*100</f>
        <v>56.52173913043478</v>
      </c>
    </row>
    <row r="4" spans="1:49" ht="14.25">
      <c r="A4" s="3" t="s">
        <v>42</v>
      </c>
      <c r="B4" s="19">
        <v>0</v>
      </c>
      <c r="C4" s="14">
        <v>3</v>
      </c>
      <c r="D4" s="14">
        <v>3</v>
      </c>
      <c r="E4" s="19">
        <v>0</v>
      </c>
      <c r="F4" s="19">
        <v>0</v>
      </c>
      <c r="G4" s="14">
        <v>3</v>
      </c>
      <c r="H4" s="19">
        <v>0</v>
      </c>
      <c r="I4" s="14">
        <v>3</v>
      </c>
      <c r="J4" s="14">
        <v>3</v>
      </c>
      <c r="K4" s="14">
        <v>3</v>
      </c>
      <c r="L4" s="19">
        <v>0</v>
      </c>
      <c r="M4" s="14">
        <v>3</v>
      </c>
      <c r="N4" s="14">
        <v>3</v>
      </c>
      <c r="O4" s="19">
        <v>0</v>
      </c>
      <c r="P4" s="14">
        <v>3</v>
      </c>
      <c r="Q4" s="19">
        <v>0</v>
      </c>
      <c r="R4" s="19">
        <v>0</v>
      </c>
      <c r="S4" s="19">
        <v>0</v>
      </c>
      <c r="T4" s="14">
        <v>3</v>
      </c>
      <c r="U4" s="19">
        <v>0</v>
      </c>
      <c r="V4" s="19">
        <v>0</v>
      </c>
      <c r="W4" s="19">
        <v>0</v>
      </c>
      <c r="X4" s="14">
        <v>3</v>
      </c>
      <c r="Y4" s="19">
        <v>0</v>
      </c>
      <c r="Z4" s="19">
        <v>0</v>
      </c>
      <c r="AA4" s="19">
        <v>0</v>
      </c>
      <c r="AB4" s="19">
        <v>0</v>
      </c>
      <c r="AC4" s="14">
        <v>3</v>
      </c>
      <c r="AD4" s="14">
        <v>3</v>
      </c>
      <c r="AE4" s="14">
        <v>3</v>
      </c>
      <c r="AF4" s="19">
        <v>0</v>
      </c>
      <c r="AG4" s="19">
        <v>0</v>
      </c>
      <c r="AH4" s="19">
        <v>0</v>
      </c>
      <c r="AI4" s="14">
        <v>3</v>
      </c>
      <c r="AJ4" s="19">
        <v>0</v>
      </c>
      <c r="AK4" s="19">
        <v>0</v>
      </c>
      <c r="AL4" s="14">
        <v>3</v>
      </c>
      <c r="AM4" s="19">
        <v>0</v>
      </c>
      <c r="AN4" s="14">
        <v>3</v>
      </c>
      <c r="AO4" s="14">
        <v>3</v>
      </c>
      <c r="AP4" s="19">
        <v>0</v>
      </c>
      <c r="AQ4" s="19">
        <v>0</v>
      </c>
      <c r="AR4" s="14">
        <v>3</v>
      </c>
      <c r="AS4" s="19">
        <v>0</v>
      </c>
      <c r="AT4" s="19">
        <v>0</v>
      </c>
      <c r="AU4" s="45">
        <v>0</v>
      </c>
      <c r="AV4" s="64">
        <f t="shared" si="0"/>
        <v>57</v>
      </c>
      <c r="AW4" s="36">
        <f t="shared" si="1"/>
        <v>41.30434782608695</v>
      </c>
    </row>
    <row r="5" spans="1:49" ht="14.25">
      <c r="A5" s="3" t="s">
        <v>65</v>
      </c>
      <c r="B5" s="14">
        <v>3</v>
      </c>
      <c r="C5" s="14">
        <v>3</v>
      </c>
      <c r="D5" s="14">
        <v>3</v>
      </c>
      <c r="E5" s="19">
        <v>0</v>
      </c>
      <c r="F5" s="19">
        <v>0</v>
      </c>
      <c r="G5" s="14">
        <v>3</v>
      </c>
      <c r="H5" s="19">
        <v>0</v>
      </c>
      <c r="I5" s="19">
        <v>0</v>
      </c>
      <c r="J5" s="14">
        <v>3</v>
      </c>
      <c r="K5" s="14">
        <v>3</v>
      </c>
      <c r="L5" s="14">
        <v>3</v>
      </c>
      <c r="M5" s="14">
        <v>3</v>
      </c>
      <c r="N5" s="14">
        <v>3</v>
      </c>
      <c r="O5" s="14">
        <v>3</v>
      </c>
      <c r="P5" s="14">
        <v>3</v>
      </c>
      <c r="Q5" s="19">
        <v>0</v>
      </c>
      <c r="R5" s="19">
        <v>0</v>
      </c>
      <c r="S5" s="14">
        <v>3</v>
      </c>
      <c r="T5" s="14">
        <v>3</v>
      </c>
      <c r="U5" s="14">
        <v>3</v>
      </c>
      <c r="V5" s="19">
        <v>0</v>
      </c>
      <c r="W5" s="19">
        <v>0</v>
      </c>
      <c r="X5" s="14">
        <v>3</v>
      </c>
      <c r="Y5" s="19">
        <v>0</v>
      </c>
      <c r="Z5" s="19">
        <v>0</v>
      </c>
      <c r="AA5" s="19">
        <v>0</v>
      </c>
      <c r="AB5" s="19">
        <v>0</v>
      </c>
      <c r="AC5" s="14">
        <v>3</v>
      </c>
      <c r="AD5" s="19">
        <v>0</v>
      </c>
      <c r="AE5" s="14">
        <v>3</v>
      </c>
      <c r="AF5" s="19">
        <v>0</v>
      </c>
      <c r="AG5" s="14">
        <v>3</v>
      </c>
      <c r="AH5" s="19">
        <v>0</v>
      </c>
      <c r="AI5" s="19">
        <v>0</v>
      </c>
      <c r="AJ5" s="14">
        <v>3</v>
      </c>
      <c r="AK5" s="14">
        <v>3</v>
      </c>
      <c r="AL5" s="14">
        <v>3</v>
      </c>
      <c r="AM5" s="19">
        <v>0</v>
      </c>
      <c r="AN5" s="14">
        <v>3</v>
      </c>
      <c r="AO5" s="14">
        <v>3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6">
        <v>3</v>
      </c>
      <c r="AV5" s="64">
        <f t="shared" si="0"/>
        <v>72</v>
      </c>
      <c r="AW5" s="36">
        <f t="shared" si="1"/>
        <v>52.17391304347826</v>
      </c>
    </row>
    <row r="6" spans="1:49" ht="14.25">
      <c r="A6" s="3" t="s">
        <v>71</v>
      </c>
      <c r="B6" s="14">
        <v>3</v>
      </c>
      <c r="C6" s="14">
        <v>3</v>
      </c>
      <c r="D6" s="14">
        <v>3</v>
      </c>
      <c r="E6" s="14">
        <v>3</v>
      </c>
      <c r="F6" s="14">
        <v>3</v>
      </c>
      <c r="G6" s="14">
        <v>3</v>
      </c>
      <c r="H6" s="19">
        <v>0</v>
      </c>
      <c r="I6" s="19">
        <v>0</v>
      </c>
      <c r="J6" s="14">
        <v>3</v>
      </c>
      <c r="K6" s="14">
        <v>3</v>
      </c>
      <c r="L6" s="19">
        <v>0</v>
      </c>
      <c r="M6" s="19">
        <v>0</v>
      </c>
      <c r="N6" s="19">
        <v>0</v>
      </c>
      <c r="O6" s="19">
        <v>0</v>
      </c>
      <c r="P6" s="14">
        <v>3</v>
      </c>
      <c r="Q6" s="19">
        <v>0</v>
      </c>
      <c r="R6" s="19">
        <v>0</v>
      </c>
      <c r="S6" s="19">
        <v>0</v>
      </c>
      <c r="T6" s="14">
        <v>3</v>
      </c>
      <c r="U6" s="19">
        <v>0</v>
      </c>
      <c r="V6" s="14">
        <v>3</v>
      </c>
      <c r="W6" s="14">
        <v>3</v>
      </c>
      <c r="X6" s="19">
        <v>0</v>
      </c>
      <c r="Y6" s="19">
        <v>0</v>
      </c>
      <c r="Z6" s="14">
        <v>3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4">
        <v>3</v>
      </c>
      <c r="AK6" s="19">
        <v>0</v>
      </c>
      <c r="AL6" s="14">
        <v>3</v>
      </c>
      <c r="AM6" s="19">
        <v>0</v>
      </c>
      <c r="AN6" s="19">
        <v>0</v>
      </c>
      <c r="AO6" s="14">
        <v>3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45">
        <v>0</v>
      </c>
      <c r="AV6" s="64">
        <f t="shared" si="0"/>
        <v>48</v>
      </c>
      <c r="AW6" s="36">
        <f t="shared" si="1"/>
        <v>34.78260869565217</v>
      </c>
    </row>
    <row r="7" spans="1:49" ht="14.25">
      <c r="A7" s="3" t="s">
        <v>92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14">
        <v>3</v>
      </c>
      <c r="H7" s="14">
        <v>3</v>
      </c>
      <c r="I7" s="14">
        <v>3</v>
      </c>
      <c r="J7" s="19">
        <v>0</v>
      </c>
      <c r="K7" s="14">
        <v>3</v>
      </c>
      <c r="L7" s="19">
        <v>0</v>
      </c>
      <c r="M7" s="14">
        <v>3</v>
      </c>
      <c r="N7" s="19">
        <v>0</v>
      </c>
      <c r="O7" s="19">
        <v>0</v>
      </c>
      <c r="P7" s="14">
        <v>3</v>
      </c>
      <c r="Q7" s="19">
        <v>0</v>
      </c>
      <c r="R7" s="14">
        <v>3</v>
      </c>
      <c r="S7" s="19">
        <v>0</v>
      </c>
      <c r="T7" s="14">
        <v>3</v>
      </c>
      <c r="U7" s="19">
        <v>0</v>
      </c>
      <c r="V7" s="19">
        <v>0</v>
      </c>
      <c r="W7" s="14">
        <v>3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4">
        <v>3</v>
      </c>
      <c r="AJ7" s="14">
        <v>3</v>
      </c>
      <c r="AK7" s="14">
        <v>3</v>
      </c>
      <c r="AL7" s="14">
        <v>3</v>
      </c>
      <c r="AM7" s="19">
        <v>0</v>
      </c>
      <c r="AN7" s="19">
        <v>0</v>
      </c>
      <c r="AO7" s="14">
        <v>3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45">
        <v>0</v>
      </c>
      <c r="AV7" s="64">
        <f t="shared" si="0"/>
        <v>57</v>
      </c>
      <c r="AW7" s="36">
        <f t="shared" si="1"/>
        <v>41.30434782608695</v>
      </c>
    </row>
    <row r="8" spans="1:49" ht="14.25">
      <c r="A8" s="3" t="s">
        <v>141</v>
      </c>
      <c r="B8" s="14">
        <v>3</v>
      </c>
      <c r="C8" s="14">
        <v>3</v>
      </c>
      <c r="D8" s="14">
        <v>3</v>
      </c>
      <c r="E8" s="14">
        <v>3</v>
      </c>
      <c r="F8" s="14">
        <v>3</v>
      </c>
      <c r="G8" s="14">
        <v>3</v>
      </c>
      <c r="H8" s="14">
        <v>3</v>
      </c>
      <c r="I8" s="14">
        <v>3</v>
      </c>
      <c r="J8" s="14">
        <v>3</v>
      </c>
      <c r="K8" s="14">
        <v>3</v>
      </c>
      <c r="L8" s="19">
        <v>0</v>
      </c>
      <c r="M8" s="14">
        <v>3</v>
      </c>
      <c r="N8" s="14">
        <v>3</v>
      </c>
      <c r="O8" s="19">
        <v>0</v>
      </c>
      <c r="P8" s="14">
        <v>3</v>
      </c>
      <c r="Q8" s="14">
        <v>3</v>
      </c>
      <c r="R8" s="19">
        <v>0</v>
      </c>
      <c r="S8" s="14">
        <v>3</v>
      </c>
      <c r="T8" s="14">
        <v>3</v>
      </c>
      <c r="U8" s="19">
        <v>0</v>
      </c>
      <c r="V8" s="19">
        <v>0</v>
      </c>
      <c r="W8" s="14">
        <v>3</v>
      </c>
      <c r="X8" s="14">
        <v>3</v>
      </c>
      <c r="Y8" s="19">
        <v>0</v>
      </c>
      <c r="Z8" s="14">
        <v>3</v>
      </c>
      <c r="AA8" s="14">
        <v>3</v>
      </c>
      <c r="AB8" s="19">
        <v>0</v>
      </c>
      <c r="AC8" s="14">
        <v>3</v>
      </c>
      <c r="AD8" s="19">
        <v>0</v>
      </c>
      <c r="AE8" s="14">
        <v>3</v>
      </c>
      <c r="AF8" s="19">
        <v>0</v>
      </c>
      <c r="AG8" s="19">
        <v>0</v>
      </c>
      <c r="AH8" s="19">
        <v>0</v>
      </c>
      <c r="AI8" s="14">
        <v>3</v>
      </c>
      <c r="AJ8" s="14">
        <v>3</v>
      </c>
      <c r="AK8" s="19">
        <v>0</v>
      </c>
      <c r="AL8" s="14">
        <v>3</v>
      </c>
      <c r="AM8" s="19">
        <v>0</v>
      </c>
      <c r="AN8" s="14">
        <v>3</v>
      </c>
      <c r="AO8" s="14">
        <v>3</v>
      </c>
      <c r="AP8" s="19">
        <v>0</v>
      </c>
      <c r="AQ8" s="19">
        <v>0</v>
      </c>
      <c r="AR8" s="14">
        <v>3</v>
      </c>
      <c r="AS8" s="19">
        <v>0</v>
      </c>
      <c r="AT8" s="19">
        <v>0</v>
      </c>
      <c r="AU8" s="45">
        <v>0</v>
      </c>
      <c r="AV8" s="64">
        <f t="shared" si="0"/>
        <v>84</v>
      </c>
      <c r="AW8" s="36">
        <f t="shared" si="1"/>
        <v>60.86956521739131</v>
      </c>
    </row>
    <row r="9" spans="1:49" ht="14.25">
      <c r="A9" s="3" t="s">
        <v>153</v>
      </c>
      <c r="B9" s="14">
        <v>3</v>
      </c>
      <c r="C9" s="14">
        <v>3</v>
      </c>
      <c r="D9" s="14">
        <v>3</v>
      </c>
      <c r="E9" s="19">
        <v>0</v>
      </c>
      <c r="F9" s="14">
        <v>3</v>
      </c>
      <c r="G9" s="14">
        <v>3</v>
      </c>
      <c r="H9" s="14">
        <v>3</v>
      </c>
      <c r="I9" s="14">
        <v>3</v>
      </c>
      <c r="J9" s="14">
        <v>3</v>
      </c>
      <c r="K9" s="14">
        <v>3</v>
      </c>
      <c r="L9" s="19">
        <v>0</v>
      </c>
      <c r="M9" s="19">
        <v>0</v>
      </c>
      <c r="N9" s="19">
        <v>0</v>
      </c>
      <c r="O9" s="19">
        <v>0</v>
      </c>
      <c r="P9" s="14">
        <v>3</v>
      </c>
      <c r="Q9" s="19">
        <v>0</v>
      </c>
      <c r="R9" s="19">
        <v>0</v>
      </c>
      <c r="S9" s="14">
        <v>3</v>
      </c>
      <c r="T9" s="14">
        <v>3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4">
        <v>3</v>
      </c>
      <c r="AD9" s="19">
        <v>0</v>
      </c>
      <c r="AE9" s="14">
        <v>3</v>
      </c>
      <c r="AF9" s="14">
        <v>3</v>
      </c>
      <c r="AG9" s="19">
        <v>0</v>
      </c>
      <c r="AH9" s="19">
        <v>0</v>
      </c>
      <c r="AI9" s="19">
        <v>0</v>
      </c>
      <c r="AJ9" s="14">
        <v>3</v>
      </c>
      <c r="AK9" s="19">
        <v>0</v>
      </c>
      <c r="AL9" s="19">
        <v>0</v>
      </c>
      <c r="AM9" s="19">
        <v>0</v>
      </c>
      <c r="AN9" s="14">
        <v>3</v>
      </c>
      <c r="AO9" s="14">
        <v>3</v>
      </c>
      <c r="AP9" s="19">
        <v>0</v>
      </c>
      <c r="AQ9" s="19">
        <v>0</v>
      </c>
      <c r="AR9" s="19">
        <v>0</v>
      </c>
      <c r="AS9" s="14">
        <v>3</v>
      </c>
      <c r="AT9" s="19">
        <v>0</v>
      </c>
      <c r="AU9" s="16">
        <v>3</v>
      </c>
      <c r="AV9" s="64">
        <f aca="true" t="shared" si="2" ref="AV9:AV14">SUM(B9:AU9)</f>
        <v>60</v>
      </c>
      <c r="AW9" s="36">
        <f t="shared" si="1"/>
        <v>43.47826086956522</v>
      </c>
    </row>
    <row r="10" spans="1:49" ht="14.25">
      <c r="A10" s="3" t="s">
        <v>159</v>
      </c>
      <c r="B10" s="14">
        <v>3</v>
      </c>
      <c r="C10" s="14">
        <v>3</v>
      </c>
      <c r="D10" s="14">
        <v>3</v>
      </c>
      <c r="E10" s="14">
        <v>3</v>
      </c>
      <c r="F10" s="14">
        <v>3</v>
      </c>
      <c r="G10" s="14">
        <v>3</v>
      </c>
      <c r="H10" s="14">
        <v>3</v>
      </c>
      <c r="I10" s="14">
        <v>3</v>
      </c>
      <c r="J10" s="14">
        <v>3</v>
      </c>
      <c r="K10" s="14">
        <v>3</v>
      </c>
      <c r="L10" s="14">
        <v>3</v>
      </c>
      <c r="M10" s="14">
        <v>3</v>
      </c>
      <c r="N10" s="14">
        <v>3</v>
      </c>
      <c r="O10" s="14">
        <v>3</v>
      </c>
      <c r="P10" s="14">
        <v>3</v>
      </c>
      <c r="Q10" s="14">
        <v>3</v>
      </c>
      <c r="R10" s="19">
        <v>0</v>
      </c>
      <c r="S10" s="14">
        <v>3</v>
      </c>
      <c r="T10" s="14">
        <v>3</v>
      </c>
      <c r="U10" s="14">
        <v>3</v>
      </c>
      <c r="V10" s="19">
        <v>0</v>
      </c>
      <c r="W10" s="14">
        <v>3</v>
      </c>
      <c r="X10" s="19">
        <v>0</v>
      </c>
      <c r="Y10" s="19">
        <v>0</v>
      </c>
      <c r="Z10" s="14">
        <v>3</v>
      </c>
      <c r="AA10" s="19">
        <v>0</v>
      </c>
      <c r="AB10" s="19">
        <v>0</v>
      </c>
      <c r="AC10" s="14">
        <v>3</v>
      </c>
      <c r="AD10" s="19">
        <v>0</v>
      </c>
      <c r="AE10" s="19">
        <v>0</v>
      </c>
      <c r="AF10" s="19">
        <v>0</v>
      </c>
      <c r="AG10" s="19">
        <v>0</v>
      </c>
      <c r="AH10" s="14">
        <v>3</v>
      </c>
      <c r="AI10" s="19">
        <v>0</v>
      </c>
      <c r="AJ10" s="14">
        <v>3</v>
      </c>
      <c r="AK10" s="19">
        <v>0</v>
      </c>
      <c r="AL10" s="14">
        <v>3</v>
      </c>
      <c r="AM10" s="19">
        <v>0</v>
      </c>
      <c r="AN10" s="14">
        <v>3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3</v>
      </c>
      <c r="AV10" s="64">
        <f t="shared" si="2"/>
        <v>81</v>
      </c>
      <c r="AW10" s="36">
        <f t="shared" si="1"/>
        <v>58.69565217391305</v>
      </c>
    </row>
    <row r="11" spans="1:49" ht="14.25">
      <c r="A11" s="3" t="s">
        <v>166</v>
      </c>
      <c r="B11" s="14">
        <v>3</v>
      </c>
      <c r="C11" s="14">
        <v>3</v>
      </c>
      <c r="D11" s="14">
        <v>3</v>
      </c>
      <c r="E11" s="14">
        <v>3</v>
      </c>
      <c r="F11" s="14">
        <v>3</v>
      </c>
      <c r="G11" s="14">
        <v>3</v>
      </c>
      <c r="H11" s="14">
        <v>3</v>
      </c>
      <c r="I11" s="14">
        <v>3</v>
      </c>
      <c r="J11" s="14">
        <v>3</v>
      </c>
      <c r="K11" s="14">
        <v>3</v>
      </c>
      <c r="L11" s="14">
        <v>3</v>
      </c>
      <c r="M11" s="14">
        <v>3</v>
      </c>
      <c r="N11" s="14">
        <v>3</v>
      </c>
      <c r="O11" s="14">
        <v>3</v>
      </c>
      <c r="P11" s="14">
        <v>3</v>
      </c>
      <c r="Q11" s="14">
        <v>3</v>
      </c>
      <c r="R11" s="19">
        <v>0</v>
      </c>
      <c r="S11" s="14">
        <v>3</v>
      </c>
      <c r="T11" s="14">
        <v>3</v>
      </c>
      <c r="U11" s="19">
        <v>0</v>
      </c>
      <c r="V11" s="14">
        <v>3</v>
      </c>
      <c r="W11" s="19">
        <v>0</v>
      </c>
      <c r="X11" s="19">
        <v>0</v>
      </c>
      <c r="Y11" s="14">
        <v>3</v>
      </c>
      <c r="Z11" s="14">
        <v>3</v>
      </c>
      <c r="AA11" s="14">
        <v>3</v>
      </c>
      <c r="AB11" s="14">
        <v>3</v>
      </c>
      <c r="AC11" s="14">
        <v>3</v>
      </c>
      <c r="AD11" s="19">
        <v>0</v>
      </c>
      <c r="AE11" s="14">
        <v>3</v>
      </c>
      <c r="AF11" s="14">
        <v>3</v>
      </c>
      <c r="AG11" s="19">
        <v>0</v>
      </c>
      <c r="AH11" s="19">
        <v>0</v>
      </c>
      <c r="AI11" s="14">
        <v>3</v>
      </c>
      <c r="AJ11" s="19">
        <v>0</v>
      </c>
      <c r="AK11" s="14">
        <v>3</v>
      </c>
      <c r="AL11" s="14">
        <v>3</v>
      </c>
      <c r="AM11" s="19">
        <v>0</v>
      </c>
      <c r="AN11" s="19">
        <v>0</v>
      </c>
      <c r="AO11" s="14">
        <v>3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45">
        <v>0</v>
      </c>
      <c r="AV11" s="64">
        <f t="shared" si="2"/>
        <v>90</v>
      </c>
      <c r="AW11" s="36">
        <f t="shared" si="1"/>
        <v>65.21739130434783</v>
      </c>
    </row>
    <row r="12" spans="1:49" ht="14.25">
      <c r="A12" s="3" t="s">
        <v>189</v>
      </c>
      <c r="B12" s="14">
        <v>3</v>
      </c>
      <c r="C12" s="14">
        <v>3</v>
      </c>
      <c r="D12" s="14">
        <v>3</v>
      </c>
      <c r="E12" s="19">
        <v>0</v>
      </c>
      <c r="F12" s="19">
        <v>0</v>
      </c>
      <c r="G12" s="14">
        <v>3</v>
      </c>
      <c r="H12" s="14">
        <v>3</v>
      </c>
      <c r="I12" s="19">
        <v>0</v>
      </c>
      <c r="J12" s="19">
        <v>0</v>
      </c>
      <c r="K12" s="14">
        <v>3</v>
      </c>
      <c r="L12" s="19">
        <v>0</v>
      </c>
      <c r="M12" s="19">
        <v>0</v>
      </c>
      <c r="N12" s="14">
        <v>3</v>
      </c>
      <c r="O12" s="14">
        <v>3</v>
      </c>
      <c r="P12" s="14">
        <v>3</v>
      </c>
      <c r="Q12" s="19">
        <v>0</v>
      </c>
      <c r="R12" s="19">
        <v>0</v>
      </c>
      <c r="S12" s="19">
        <v>0</v>
      </c>
      <c r="T12" s="14">
        <v>3</v>
      </c>
      <c r="U12" s="19">
        <v>0</v>
      </c>
      <c r="V12" s="14">
        <v>3</v>
      </c>
      <c r="W12" s="19">
        <v>0</v>
      </c>
      <c r="X12" s="14">
        <v>3</v>
      </c>
      <c r="Y12" s="19">
        <v>0</v>
      </c>
      <c r="Z12" s="19">
        <v>0</v>
      </c>
      <c r="AA12" s="19">
        <v>0</v>
      </c>
      <c r="AB12" s="19">
        <v>0</v>
      </c>
      <c r="AC12" s="14">
        <v>3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4">
        <v>3</v>
      </c>
      <c r="AJ12" s="14">
        <v>3</v>
      </c>
      <c r="AK12" s="19">
        <v>0</v>
      </c>
      <c r="AL12" s="14">
        <v>3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6">
        <v>3</v>
      </c>
      <c r="AV12" s="64">
        <f t="shared" si="2"/>
        <v>51</v>
      </c>
      <c r="AW12" s="36">
        <f t="shared" si="1"/>
        <v>36.95652173913043</v>
      </c>
    </row>
    <row r="13" spans="1:49" ht="14.25">
      <c r="A13" s="75" t="s">
        <v>202</v>
      </c>
      <c r="B13" s="14">
        <v>3</v>
      </c>
      <c r="C13" s="14">
        <v>3</v>
      </c>
      <c r="D13" s="14">
        <v>3</v>
      </c>
      <c r="E13" s="14">
        <v>3</v>
      </c>
      <c r="F13" s="14">
        <v>3</v>
      </c>
      <c r="G13" s="14">
        <v>3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  <c r="M13" s="14">
        <v>3</v>
      </c>
      <c r="N13" s="14">
        <v>3</v>
      </c>
      <c r="O13" s="14">
        <v>3</v>
      </c>
      <c r="P13" s="14">
        <v>3</v>
      </c>
      <c r="Q13" s="14">
        <v>3</v>
      </c>
      <c r="R13" s="14">
        <v>3</v>
      </c>
      <c r="S13" s="14">
        <v>3</v>
      </c>
      <c r="T13" s="14">
        <v>3</v>
      </c>
      <c r="U13" s="19">
        <v>0</v>
      </c>
      <c r="V13" s="14">
        <v>3</v>
      </c>
      <c r="W13" s="14">
        <v>3</v>
      </c>
      <c r="X13" s="14">
        <v>3</v>
      </c>
      <c r="Y13" s="19">
        <v>0</v>
      </c>
      <c r="Z13" s="19">
        <v>0</v>
      </c>
      <c r="AA13" s="19">
        <v>0</v>
      </c>
      <c r="AB13" s="14">
        <v>3</v>
      </c>
      <c r="AC13" s="14">
        <v>3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4">
        <v>3</v>
      </c>
      <c r="AJ13" s="14">
        <v>3</v>
      </c>
      <c r="AK13" s="14">
        <v>3</v>
      </c>
      <c r="AL13" s="14">
        <v>3</v>
      </c>
      <c r="AM13" s="14">
        <v>3</v>
      </c>
      <c r="AN13" s="14">
        <v>3</v>
      </c>
      <c r="AO13" s="19">
        <v>0</v>
      </c>
      <c r="AP13" s="14">
        <v>3</v>
      </c>
      <c r="AQ13" s="19">
        <v>0</v>
      </c>
      <c r="AR13" s="19">
        <v>0</v>
      </c>
      <c r="AS13" s="19">
        <v>0</v>
      </c>
      <c r="AT13" s="14">
        <v>3</v>
      </c>
      <c r="AU13" s="16">
        <v>3</v>
      </c>
      <c r="AV13" s="64">
        <f t="shared" si="2"/>
        <v>99</v>
      </c>
      <c r="AW13" s="36">
        <f t="shared" si="1"/>
        <v>71.73913043478261</v>
      </c>
    </row>
    <row r="14" spans="1:49" ht="14.25">
      <c r="A14" s="3" t="s">
        <v>214</v>
      </c>
      <c r="B14" s="19">
        <v>0</v>
      </c>
      <c r="C14" s="14">
        <v>3</v>
      </c>
      <c r="D14" s="14">
        <v>3</v>
      </c>
      <c r="E14" s="14">
        <v>3</v>
      </c>
      <c r="F14" s="14">
        <v>3</v>
      </c>
      <c r="G14" s="19">
        <v>0</v>
      </c>
      <c r="H14" s="14">
        <v>3</v>
      </c>
      <c r="I14" s="14">
        <v>3</v>
      </c>
      <c r="J14" s="14">
        <v>3</v>
      </c>
      <c r="K14" s="14">
        <v>3</v>
      </c>
      <c r="L14" s="14">
        <v>3</v>
      </c>
      <c r="M14" s="19">
        <v>0</v>
      </c>
      <c r="N14" s="14">
        <v>3</v>
      </c>
      <c r="O14" s="14">
        <v>3</v>
      </c>
      <c r="P14" s="14">
        <v>3</v>
      </c>
      <c r="Q14" s="14">
        <v>3</v>
      </c>
      <c r="R14" s="19">
        <v>0</v>
      </c>
      <c r="S14" s="14">
        <v>3</v>
      </c>
      <c r="T14" s="14">
        <v>3</v>
      </c>
      <c r="U14" s="19">
        <v>0</v>
      </c>
      <c r="V14" s="14">
        <v>3</v>
      </c>
      <c r="W14" s="19">
        <v>0</v>
      </c>
      <c r="X14" s="19">
        <v>0</v>
      </c>
      <c r="Y14" s="14">
        <v>3</v>
      </c>
      <c r="Z14" s="14">
        <v>3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4">
        <v>3</v>
      </c>
      <c r="AG14" s="19">
        <v>0</v>
      </c>
      <c r="AH14" s="14">
        <v>3</v>
      </c>
      <c r="AI14" s="14">
        <v>3</v>
      </c>
      <c r="AJ14" s="14">
        <v>3</v>
      </c>
      <c r="AK14" s="19">
        <v>0</v>
      </c>
      <c r="AL14" s="14">
        <v>3</v>
      </c>
      <c r="AM14" s="19">
        <v>0</v>
      </c>
      <c r="AN14" s="14">
        <v>3</v>
      </c>
      <c r="AO14" s="19">
        <v>0</v>
      </c>
      <c r="AP14" s="14">
        <v>3</v>
      </c>
      <c r="AQ14" s="19">
        <v>0</v>
      </c>
      <c r="AR14" s="19">
        <v>0</v>
      </c>
      <c r="AS14" s="19">
        <v>0</v>
      </c>
      <c r="AT14" s="19">
        <v>0</v>
      </c>
      <c r="AU14" s="45">
        <v>0</v>
      </c>
      <c r="AV14" s="64">
        <f t="shared" si="2"/>
        <v>75</v>
      </c>
      <c r="AW14" s="36">
        <f t="shared" si="1"/>
        <v>54.347826086956516</v>
      </c>
    </row>
    <row r="15" spans="1:49" ht="14.25">
      <c r="A15" s="3" t="s">
        <v>236</v>
      </c>
      <c r="B15" s="14">
        <v>3</v>
      </c>
      <c r="C15" s="14">
        <v>3</v>
      </c>
      <c r="D15" s="19">
        <v>0</v>
      </c>
      <c r="E15" s="14">
        <v>3</v>
      </c>
      <c r="F15" s="19">
        <v>0</v>
      </c>
      <c r="G15" s="14">
        <v>3</v>
      </c>
      <c r="H15" s="14">
        <v>3</v>
      </c>
      <c r="I15" s="14">
        <v>3</v>
      </c>
      <c r="J15" s="14">
        <v>3</v>
      </c>
      <c r="K15" s="14">
        <v>3</v>
      </c>
      <c r="L15" s="19">
        <v>0</v>
      </c>
      <c r="M15" s="19">
        <v>0</v>
      </c>
      <c r="N15" s="14">
        <v>3</v>
      </c>
      <c r="O15" s="14">
        <v>3</v>
      </c>
      <c r="P15" s="14">
        <v>3</v>
      </c>
      <c r="Q15" s="19">
        <v>0</v>
      </c>
      <c r="R15" s="19">
        <v>0</v>
      </c>
      <c r="S15" s="14">
        <v>3</v>
      </c>
      <c r="T15" s="14">
        <v>3</v>
      </c>
      <c r="U15" s="19">
        <v>0</v>
      </c>
      <c r="V15" s="14">
        <v>3</v>
      </c>
      <c r="W15" s="14">
        <v>3</v>
      </c>
      <c r="X15" s="14">
        <v>3</v>
      </c>
      <c r="Y15" s="14">
        <v>3</v>
      </c>
      <c r="Z15" s="14">
        <v>3</v>
      </c>
      <c r="AA15" s="19">
        <v>0</v>
      </c>
      <c r="AB15" s="19">
        <v>0</v>
      </c>
      <c r="AC15" s="14">
        <v>3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4">
        <v>3</v>
      </c>
      <c r="AJ15" s="14">
        <v>3</v>
      </c>
      <c r="AK15" s="14">
        <v>3</v>
      </c>
      <c r="AL15" s="14">
        <v>3</v>
      </c>
      <c r="AM15" s="19">
        <v>0</v>
      </c>
      <c r="AN15" s="14">
        <v>3</v>
      </c>
      <c r="AO15" s="14">
        <v>3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45">
        <v>0</v>
      </c>
      <c r="AV15" s="64">
        <f>SUM(B15:AU15)</f>
        <v>75</v>
      </c>
      <c r="AW15" s="36">
        <f t="shared" si="1"/>
        <v>54.347826086956516</v>
      </c>
    </row>
    <row r="16" spans="1:49" ht="14.25">
      <c r="A16" s="3" t="s">
        <v>271</v>
      </c>
      <c r="B16" s="14">
        <v>3</v>
      </c>
      <c r="C16" s="14">
        <v>3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9">
        <v>0</v>
      </c>
      <c r="K16" s="14">
        <v>3</v>
      </c>
      <c r="L16" s="19">
        <v>0</v>
      </c>
      <c r="M16" s="14">
        <v>3</v>
      </c>
      <c r="N16" s="14">
        <v>3</v>
      </c>
      <c r="O16" s="14">
        <v>3</v>
      </c>
      <c r="P16" s="14">
        <v>3</v>
      </c>
      <c r="Q16" s="19">
        <v>0</v>
      </c>
      <c r="R16" s="19">
        <v>0</v>
      </c>
      <c r="S16" s="14">
        <v>3</v>
      </c>
      <c r="T16" s="14">
        <v>3</v>
      </c>
      <c r="U16" s="19">
        <v>0</v>
      </c>
      <c r="V16" s="19">
        <v>0</v>
      </c>
      <c r="W16" s="14">
        <v>3</v>
      </c>
      <c r="X16" s="14">
        <v>3</v>
      </c>
      <c r="Y16" s="19">
        <v>0</v>
      </c>
      <c r="Z16" s="19">
        <v>0</v>
      </c>
      <c r="AA16" s="19">
        <v>0</v>
      </c>
      <c r="AB16" s="19">
        <v>0</v>
      </c>
      <c r="AC16" s="14">
        <v>3</v>
      </c>
      <c r="AD16" s="19">
        <v>0</v>
      </c>
      <c r="AE16" s="19">
        <v>0</v>
      </c>
      <c r="AF16" s="14">
        <v>3</v>
      </c>
      <c r="AG16" s="14">
        <v>3</v>
      </c>
      <c r="AH16" s="19">
        <v>0</v>
      </c>
      <c r="AI16" s="14">
        <v>3</v>
      </c>
      <c r="AJ16" s="14">
        <v>3</v>
      </c>
      <c r="AK16" s="14">
        <v>3</v>
      </c>
      <c r="AL16" s="14">
        <v>3</v>
      </c>
      <c r="AM16" s="19">
        <v>0</v>
      </c>
      <c r="AN16" s="14">
        <v>3</v>
      </c>
      <c r="AO16" s="14">
        <v>3</v>
      </c>
      <c r="AP16" s="19">
        <v>0</v>
      </c>
      <c r="AQ16" s="19">
        <v>0</v>
      </c>
      <c r="AR16" s="14">
        <v>3</v>
      </c>
      <c r="AS16" s="19">
        <v>0</v>
      </c>
      <c r="AT16" s="19">
        <v>0</v>
      </c>
      <c r="AU16" s="16">
        <v>3</v>
      </c>
      <c r="AV16" s="64">
        <f>SUM(B16:AU16)</f>
        <v>84</v>
      </c>
      <c r="AW16" s="36">
        <f t="shared" si="1"/>
        <v>60.86956521739131</v>
      </c>
    </row>
    <row r="17" spans="1:49" ht="14.25">
      <c r="A17" s="3" t="s">
        <v>299</v>
      </c>
      <c r="B17" s="14">
        <v>3</v>
      </c>
      <c r="C17" s="14">
        <v>3</v>
      </c>
      <c r="D17" s="14">
        <v>3</v>
      </c>
      <c r="E17" s="14">
        <v>3</v>
      </c>
      <c r="F17" s="19">
        <v>0</v>
      </c>
      <c r="G17" s="14">
        <v>3</v>
      </c>
      <c r="H17" s="14">
        <v>3</v>
      </c>
      <c r="I17" s="14">
        <v>3</v>
      </c>
      <c r="J17" s="14">
        <v>3</v>
      </c>
      <c r="K17" s="14">
        <v>3</v>
      </c>
      <c r="L17" s="19">
        <v>0</v>
      </c>
      <c r="M17" s="14">
        <v>3</v>
      </c>
      <c r="N17" s="14">
        <v>3</v>
      </c>
      <c r="O17" s="19">
        <v>0</v>
      </c>
      <c r="P17" s="14">
        <v>3</v>
      </c>
      <c r="Q17" s="14">
        <v>3</v>
      </c>
      <c r="R17" s="19">
        <v>0</v>
      </c>
      <c r="S17" s="14">
        <v>3</v>
      </c>
      <c r="T17" s="19">
        <v>0</v>
      </c>
      <c r="U17" s="19">
        <v>0</v>
      </c>
      <c r="V17" s="19">
        <v>0</v>
      </c>
      <c r="W17" s="19">
        <v>0</v>
      </c>
      <c r="X17" s="14">
        <v>3</v>
      </c>
      <c r="Y17" s="19">
        <v>0</v>
      </c>
      <c r="Z17" s="19">
        <v>0</v>
      </c>
      <c r="AA17" s="19">
        <v>0</v>
      </c>
      <c r="AB17" s="19">
        <v>0</v>
      </c>
      <c r="AC17" s="14">
        <v>3</v>
      </c>
      <c r="AD17" s="19">
        <v>0</v>
      </c>
      <c r="AE17" s="14">
        <v>3</v>
      </c>
      <c r="AF17" s="19">
        <v>0</v>
      </c>
      <c r="AG17" s="19">
        <v>0</v>
      </c>
      <c r="AH17" s="19">
        <v>0</v>
      </c>
      <c r="AI17" s="14">
        <v>3</v>
      </c>
      <c r="AJ17" s="14">
        <v>3</v>
      </c>
      <c r="AK17" s="14">
        <v>3</v>
      </c>
      <c r="AL17" s="14">
        <v>3</v>
      </c>
      <c r="AM17" s="19">
        <v>0</v>
      </c>
      <c r="AN17" s="14">
        <v>3</v>
      </c>
      <c r="AO17" s="14">
        <v>3</v>
      </c>
      <c r="AP17" s="19">
        <v>0</v>
      </c>
      <c r="AQ17" s="19">
        <v>0</v>
      </c>
      <c r="AR17" s="14">
        <v>3</v>
      </c>
      <c r="AS17" s="19">
        <v>0</v>
      </c>
      <c r="AT17" s="19">
        <v>0</v>
      </c>
      <c r="AU17" s="45">
        <v>0</v>
      </c>
      <c r="AV17" s="64">
        <f>SUM(B17:AU17)</f>
        <v>72</v>
      </c>
      <c r="AW17" s="36">
        <f t="shared" si="1"/>
        <v>52.17391304347826</v>
      </c>
    </row>
    <row r="19" ht="14.25" hidden="1">
      <c r="A19" s="10" t="s">
        <v>487</v>
      </c>
    </row>
    <row r="20" ht="14.25" hidden="1">
      <c r="A20" s="11" t="s">
        <v>488</v>
      </c>
    </row>
    <row r="21" ht="14.25" hidden="1">
      <c r="A21" s="12"/>
    </row>
  </sheetData>
  <sheetProtection/>
  <mergeCells count="1">
    <mergeCell ref="A1:A2"/>
  </mergeCells>
  <hyperlinks>
    <hyperlink ref="A1" location="Totalt!A1" tooltip="Tillbaka till Totalt resultat" display="Sökfunktion (Endast ja/nej-svar)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4" sqref="A14:IV14"/>
    </sheetView>
  </sheetViews>
  <sheetFormatPr defaultColWidth="9.140625" defaultRowHeight="15"/>
  <cols>
    <col min="1" max="1" width="15.7109375" style="0" bestFit="1" customWidth="1"/>
    <col min="2" max="13" width="10.7109375" style="0" customWidth="1"/>
    <col min="14" max="17" width="13.28125" style="0" customWidth="1"/>
  </cols>
  <sheetData>
    <row r="1" spans="1:17" ht="15">
      <c r="A1" s="86" t="s">
        <v>516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38"/>
      <c r="P1" s="38"/>
      <c r="Q1" s="39"/>
    </row>
    <row r="2" spans="1:17" ht="15">
      <c r="A2" s="37" t="s">
        <v>515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1:17" ht="15.75" thickBot="1">
      <c r="A3" s="88" t="s">
        <v>513</v>
      </c>
      <c r="B3" s="89"/>
      <c r="C3" s="89"/>
      <c r="D3" s="89"/>
      <c r="E3" s="89"/>
      <c r="F3" s="89"/>
      <c r="G3" s="89"/>
      <c r="H3" s="38"/>
      <c r="I3" s="38"/>
      <c r="J3" s="38"/>
      <c r="K3" s="38"/>
      <c r="L3" s="38"/>
      <c r="M3" s="38"/>
      <c r="N3" s="38"/>
      <c r="O3" s="38"/>
      <c r="P3" s="38"/>
      <c r="Q3" s="39"/>
    </row>
    <row r="4" spans="1:17" ht="90">
      <c r="A4" s="40" t="s">
        <v>500</v>
      </c>
      <c r="B4" s="41" t="s">
        <v>0</v>
      </c>
      <c r="C4" s="41" t="s">
        <v>314</v>
      </c>
      <c r="D4" s="41" t="s">
        <v>326</v>
      </c>
      <c r="E4" s="41" t="s">
        <v>346</v>
      </c>
      <c r="F4" s="41" t="s">
        <v>415</v>
      </c>
      <c r="G4" s="41" t="s">
        <v>416</v>
      </c>
      <c r="H4" s="41" t="s">
        <v>361</v>
      </c>
      <c r="I4" s="41" t="s">
        <v>417</v>
      </c>
      <c r="J4" s="41" t="s">
        <v>418</v>
      </c>
      <c r="K4" s="41" t="s">
        <v>419</v>
      </c>
      <c r="L4" s="41" t="s">
        <v>420</v>
      </c>
      <c r="M4" s="41" t="s">
        <v>414</v>
      </c>
      <c r="N4" s="53" t="s">
        <v>517</v>
      </c>
      <c r="O4" s="55" t="s">
        <v>518</v>
      </c>
      <c r="P4" s="53" t="s">
        <v>577</v>
      </c>
      <c r="Q4" s="42" t="s">
        <v>578</v>
      </c>
    </row>
    <row r="5" spans="1:17" ht="14.25">
      <c r="A5" s="3" t="s">
        <v>42</v>
      </c>
      <c r="B5" s="46">
        <v>74</v>
      </c>
      <c r="C5" s="46">
        <v>89</v>
      </c>
      <c r="D5" s="46">
        <v>81</v>
      </c>
      <c r="E5" s="46">
        <v>88</v>
      </c>
      <c r="F5" s="46">
        <v>83</v>
      </c>
      <c r="G5" s="46">
        <v>100</v>
      </c>
      <c r="H5" s="46">
        <v>62</v>
      </c>
      <c r="I5" s="46">
        <v>88</v>
      </c>
      <c r="J5" s="46">
        <v>79</v>
      </c>
      <c r="K5" s="46">
        <v>100</v>
      </c>
      <c r="L5" s="46">
        <v>100</v>
      </c>
      <c r="M5" s="46">
        <v>41</v>
      </c>
      <c r="N5" s="54">
        <f>AVERAGE(B5:M5)</f>
        <v>82.08333333333333</v>
      </c>
      <c r="O5" s="21">
        <v>81.91666666666667</v>
      </c>
      <c r="P5" s="54">
        <f>N5-O5</f>
        <v>0.1666666666666572</v>
      </c>
      <c r="Q5" s="36">
        <f>(N5-O5)/O5*100</f>
        <v>0.2034587995930708</v>
      </c>
    </row>
    <row r="6" spans="1:17" ht="14.25">
      <c r="A6" s="3" t="s">
        <v>65</v>
      </c>
      <c r="B6" s="46">
        <v>74</v>
      </c>
      <c r="C6" s="46">
        <v>78</v>
      </c>
      <c r="D6" s="46">
        <v>69</v>
      </c>
      <c r="E6" s="46">
        <v>56</v>
      </c>
      <c r="F6" s="46">
        <v>100</v>
      </c>
      <c r="G6" s="46">
        <v>72</v>
      </c>
      <c r="H6" s="46">
        <v>69</v>
      </c>
      <c r="I6" s="46">
        <v>88</v>
      </c>
      <c r="J6" s="46">
        <v>100</v>
      </c>
      <c r="K6" s="46">
        <v>100</v>
      </c>
      <c r="L6" s="46">
        <v>81</v>
      </c>
      <c r="M6" s="46">
        <v>52</v>
      </c>
      <c r="N6" s="54">
        <f>AVERAGE(B6:M6)</f>
        <v>78.25</v>
      </c>
      <c r="O6" s="21">
        <v>75.75</v>
      </c>
      <c r="P6" s="54">
        <f>N6-O6</f>
        <v>2.5</v>
      </c>
      <c r="Q6" s="36">
        <f>(N6-O6)/O6*100</f>
        <v>3.3003300330033</v>
      </c>
    </row>
    <row r="7" spans="1:17" ht="14.25">
      <c r="A7" s="3" t="s">
        <v>71</v>
      </c>
      <c r="B7" s="46">
        <v>49</v>
      </c>
      <c r="C7" s="46">
        <v>44</v>
      </c>
      <c r="D7" s="46">
        <v>63</v>
      </c>
      <c r="E7" s="46">
        <v>44</v>
      </c>
      <c r="F7" s="46">
        <v>57</v>
      </c>
      <c r="G7" s="46">
        <v>46</v>
      </c>
      <c r="H7" s="46">
        <v>54</v>
      </c>
      <c r="I7" s="46">
        <v>72</v>
      </c>
      <c r="J7" s="46">
        <v>58</v>
      </c>
      <c r="K7" s="46">
        <v>75</v>
      </c>
      <c r="L7" s="46">
        <v>83</v>
      </c>
      <c r="M7" s="46">
        <v>35</v>
      </c>
      <c r="N7" s="54">
        <f>AVERAGE(B7:M7)</f>
        <v>56.666666666666664</v>
      </c>
      <c r="O7" s="21">
        <v>57.25</v>
      </c>
      <c r="P7" s="54">
        <f>N7-O7</f>
        <v>-0.5833333333333357</v>
      </c>
      <c r="Q7" s="36">
        <f>(N7-O7)/O7*100</f>
        <v>-1.0189228529839924</v>
      </c>
    </row>
    <row r="8" spans="1:17" ht="14.25">
      <c r="A8" s="3" t="s">
        <v>92</v>
      </c>
      <c r="B8" s="46">
        <v>74</v>
      </c>
      <c r="C8" s="46">
        <v>72</v>
      </c>
      <c r="D8" s="46">
        <v>63</v>
      </c>
      <c r="E8" s="46">
        <v>81</v>
      </c>
      <c r="F8" s="46">
        <v>87</v>
      </c>
      <c r="G8" s="46">
        <v>54</v>
      </c>
      <c r="H8" s="46">
        <v>62</v>
      </c>
      <c r="I8" s="46">
        <v>81</v>
      </c>
      <c r="J8" s="46">
        <v>75</v>
      </c>
      <c r="K8" s="46">
        <v>100</v>
      </c>
      <c r="L8" s="46">
        <v>81</v>
      </c>
      <c r="M8" s="46">
        <v>41</v>
      </c>
      <c r="N8" s="54">
        <f>AVERAGE(B8:M8)</f>
        <v>72.58333333333333</v>
      </c>
      <c r="O8" s="21">
        <v>71.83333333333333</v>
      </c>
      <c r="P8" s="54">
        <f>N8-O8</f>
        <v>0.75</v>
      </c>
      <c r="Q8" s="36">
        <f>(N8-O8)/O8*100</f>
        <v>1.0440835266821347</v>
      </c>
    </row>
    <row r="9" spans="1:17" ht="14.25">
      <c r="A9" s="3" t="s">
        <v>141</v>
      </c>
      <c r="B9" s="46">
        <v>71</v>
      </c>
      <c r="C9" s="46">
        <v>83</v>
      </c>
      <c r="D9" s="46">
        <v>94</v>
      </c>
      <c r="E9" s="46">
        <v>88</v>
      </c>
      <c r="F9" s="46">
        <v>91</v>
      </c>
      <c r="G9" s="46">
        <v>85</v>
      </c>
      <c r="H9" s="46">
        <v>69</v>
      </c>
      <c r="I9" s="46">
        <v>88</v>
      </c>
      <c r="J9" s="46">
        <v>95</v>
      </c>
      <c r="K9" s="46">
        <v>100</v>
      </c>
      <c r="L9" s="46">
        <v>75</v>
      </c>
      <c r="M9" s="46">
        <v>61</v>
      </c>
      <c r="N9" s="54">
        <f>AVERAGE(B9:M9)</f>
        <v>83.33333333333333</v>
      </c>
      <c r="O9" s="21">
        <v>78.83333333333333</v>
      </c>
      <c r="P9" s="54">
        <f>N9-O9</f>
        <v>4.5</v>
      </c>
      <c r="Q9" s="36">
        <f>(N9-O9)/O9*100</f>
        <v>5.708245243128964</v>
      </c>
    </row>
    <row r="10" spans="1:17" ht="14.25">
      <c r="A10" s="3" t="s">
        <v>153</v>
      </c>
      <c r="B10" s="46">
        <v>69</v>
      </c>
      <c r="C10" s="46">
        <v>78</v>
      </c>
      <c r="D10" s="46">
        <v>88</v>
      </c>
      <c r="E10" s="46">
        <v>63</v>
      </c>
      <c r="F10" s="46">
        <v>70</v>
      </c>
      <c r="G10" s="46">
        <v>100</v>
      </c>
      <c r="H10" s="46">
        <v>62</v>
      </c>
      <c r="I10" s="46">
        <v>96</v>
      </c>
      <c r="J10" s="46">
        <v>95</v>
      </c>
      <c r="K10" s="46">
        <v>100</v>
      </c>
      <c r="L10" s="46">
        <v>88</v>
      </c>
      <c r="M10" s="46">
        <v>43</v>
      </c>
      <c r="N10" s="54">
        <f aca="true" t="shared" si="0" ref="N10:N15">AVERAGE(B10:M10)</f>
        <v>79.33333333333333</v>
      </c>
      <c r="O10" s="21">
        <v>80.25</v>
      </c>
      <c r="P10" s="54">
        <f aca="true" t="shared" si="1" ref="P10:P15">N10-O10</f>
        <v>-0.9166666666666714</v>
      </c>
      <c r="Q10" s="36">
        <f aca="true" t="shared" si="2" ref="Q10:Q15">(N10-O10)/O10*100</f>
        <v>-1.1422637590861948</v>
      </c>
    </row>
    <row r="11" spans="1:17" ht="14.25">
      <c r="A11" s="3" t="s">
        <v>159</v>
      </c>
      <c r="B11" s="46">
        <v>71</v>
      </c>
      <c r="C11" s="46">
        <v>78</v>
      </c>
      <c r="D11" s="46">
        <v>81</v>
      </c>
      <c r="E11" s="46">
        <v>69</v>
      </c>
      <c r="F11" s="46">
        <v>78</v>
      </c>
      <c r="G11" s="46">
        <v>85</v>
      </c>
      <c r="H11" s="46">
        <v>62</v>
      </c>
      <c r="I11" s="46">
        <v>80</v>
      </c>
      <c r="J11" s="46">
        <v>79</v>
      </c>
      <c r="K11" s="46">
        <v>83</v>
      </c>
      <c r="L11" s="46">
        <v>75</v>
      </c>
      <c r="M11" s="46">
        <v>59</v>
      </c>
      <c r="N11" s="54">
        <f t="shared" si="0"/>
        <v>75</v>
      </c>
      <c r="O11" s="21">
        <v>75.66666666666667</v>
      </c>
      <c r="P11" s="54">
        <f t="shared" si="1"/>
        <v>-0.6666666666666714</v>
      </c>
      <c r="Q11" s="36">
        <f t="shared" si="2"/>
        <v>-0.8810572687224731</v>
      </c>
    </row>
    <row r="12" spans="1:17" ht="14.25">
      <c r="A12" s="3" t="s">
        <v>166</v>
      </c>
      <c r="B12" s="46">
        <v>74</v>
      </c>
      <c r="C12" s="46">
        <v>72</v>
      </c>
      <c r="D12" s="46">
        <v>88</v>
      </c>
      <c r="E12" s="46">
        <v>81</v>
      </c>
      <c r="F12" s="46">
        <v>78</v>
      </c>
      <c r="G12" s="46">
        <v>92</v>
      </c>
      <c r="H12" s="46">
        <v>62</v>
      </c>
      <c r="I12" s="46">
        <v>76</v>
      </c>
      <c r="J12" s="46">
        <v>79</v>
      </c>
      <c r="K12" s="46">
        <v>100</v>
      </c>
      <c r="L12" s="46">
        <v>88</v>
      </c>
      <c r="M12" s="46">
        <v>65</v>
      </c>
      <c r="N12" s="54">
        <f t="shared" si="0"/>
        <v>79.58333333333333</v>
      </c>
      <c r="O12" s="21">
        <v>81.41666666666667</v>
      </c>
      <c r="P12" s="54">
        <f t="shared" si="1"/>
        <v>-1.8333333333333428</v>
      </c>
      <c r="Q12" s="36">
        <f t="shared" si="2"/>
        <v>-2.251791197543512</v>
      </c>
    </row>
    <row r="13" spans="1:17" ht="14.25">
      <c r="A13" s="3" t="s">
        <v>189</v>
      </c>
      <c r="B13" s="46">
        <v>69</v>
      </c>
      <c r="C13" s="46">
        <v>78</v>
      </c>
      <c r="D13" s="46">
        <v>81</v>
      </c>
      <c r="E13" s="46">
        <v>63</v>
      </c>
      <c r="F13" s="46">
        <v>91</v>
      </c>
      <c r="G13" s="46">
        <v>92</v>
      </c>
      <c r="H13" s="46">
        <v>69</v>
      </c>
      <c r="I13" s="46">
        <v>88</v>
      </c>
      <c r="J13" s="46">
        <v>95</v>
      </c>
      <c r="K13" s="46">
        <v>83</v>
      </c>
      <c r="L13" s="46">
        <v>63</v>
      </c>
      <c r="M13" s="46">
        <v>37</v>
      </c>
      <c r="N13" s="54">
        <f t="shared" si="0"/>
        <v>75.75</v>
      </c>
      <c r="O13" s="21">
        <v>76.58333333333333</v>
      </c>
      <c r="P13" s="54">
        <f t="shared" si="1"/>
        <v>-0.8333333333333286</v>
      </c>
      <c r="Q13" s="36">
        <f t="shared" si="2"/>
        <v>-1.088139281828068</v>
      </c>
    </row>
    <row r="14" spans="1:17" s="79" customFormat="1" ht="14.25">
      <c r="A14" s="75" t="s">
        <v>202</v>
      </c>
      <c r="B14" s="81">
        <v>74</v>
      </c>
      <c r="C14" s="81">
        <v>78</v>
      </c>
      <c r="D14" s="81">
        <v>88</v>
      </c>
      <c r="E14" s="81">
        <v>75</v>
      </c>
      <c r="F14" s="81">
        <v>78</v>
      </c>
      <c r="G14" s="81">
        <v>77</v>
      </c>
      <c r="H14" s="81">
        <v>62</v>
      </c>
      <c r="I14" s="81">
        <v>81</v>
      </c>
      <c r="J14" s="81">
        <v>74</v>
      </c>
      <c r="K14" s="81">
        <v>92</v>
      </c>
      <c r="L14" s="81">
        <v>75</v>
      </c>
      <c r="M14" s="81">
        <v>72</v>
      </c>
      <c r="N14" s="76">
        <f t="shared" si="0"/>
        <v>77.16666666666667</v>
      </c>
      <c r="O14" s="77">
        <v>78</v>
      </c>
      <c r="P14" s="76">
        <f t="shared" si="1"/>
        <v>-0.8333333333333286</v>
      </c>
      <c r="Q14" s="78">
        <f t="shared" si="2"/>
        <v>-1.0683760683760624</v>
      </c>
    </row>
    <row r="15" spans="1:17" ht="14.25">
      <c r="A15" s="3" t="s">
        <v>214</v>
      </c>
      <c r="B15" s="46">
        <v>66</v>
      </c>
      <c r="C15" s="46">
        <v>56</v>
      </c>
      <c r="D15" s="46">
        <v>75</v>
      </c>
      <c r="E15" s="46">
        <v>56</v>
      </c>
      <c r="F15" s="46">
        <v>96</v>
      </c>
      <c r="G15" s="46">
        <v>92</v>
      </c>
      <c r="H15" s="46">
        <v>62</v>
      </c>
      <c r="I15" s="46">
        <v>88</v>
      </c>
      <c r="J15" s="46">
        <v>79</v>
      </c>
      <c r="K15" s="46">
        <v>100</v>
      </c>
      <c r="L15" s="46">
        <v>69</v>
      </c>
      <c r="M15" s="46">
        <v>54</v>
      </c>
      <c r="N15" s="54">
        <f t="shared" si="0"/>
        <v>74.41666666666667</v>
      </c>
      <c r="O15" s="21">
        <v>75.58333333333333</v>
      </c>
      <c r="P15" s="54">
        <f t="shared" si="1"/>
        <v>-1.1666666666666572</v>
      </c>
      <c r="Q15" s="36">
        <f t="shared" si="2"/>
        <v>-1.5435501653803625</v>
      </c>
    </row>
    <row r="16" spans="1:17" ht="14.25">
      <c r="A16" s="3" t="s">
        <v>236</v>
      </c>
      <c r="B16" s="46">
        <v>57</v>
      </c>
      <c r="C16" s="46">
        <v>94</v>
      </c>
      <c r="D16" s="46">
        <v>88</v>
      </c>
      <c r="E16" s="46">
        <v>88</v>
      </c>
      <c r="F16" s="46">
        <v>78</v>
      </c>
      <c r="G16" s="46">
        <v>85</v>
      </c>
      <c r="H16" s="46">
        <v>54</v>
      </c>
      <c r="I16" s="46">
        <v>81</v>
      </c>
      <c r="J16" s="46">
        <v>79</v>
      </c>
      <c r="K16" s="46">
        <v>83</v>
      </c>
      <c r="L16" s="46">
        <v>81</v>
      </c>
      <c r="M16" s="46">
        <v>54</v>
      </c>
      <c r="N16" s="54">
        <f>AVERAGE(B16:M16)</f>
        <v>76.83333333333333</v>
      </c>
      <c r="O16" s="21">
        <v>75.33333333333333</v>
      </c>
      <c r="P16" s="54">
        <f>N16-O16</f>
        <v>1.5</v>
      </c>
      <c r="Q16" s="36">
        <f>(N16-O16)/O16*100</f>
        <v>1.991150442477876</v>
      </c>
    </row>
    <row r="17" spans="1:17" ht="14.25">
      <c r="A17" s="3" t="s">
        <v>271</v>
      </c>
      <c r="B17" s="46">
        <v>54</v>
      </c>
      <c r="C17" s="46">
        <v>50</v>
      </c>
      <c r="D17" s="46">
        <v>81</v>
      </c>
      <c r="E17" s="46">
        <v>69</v>
      </c>
      <c r="F17" s="46">
        <v>74</v>
      </c>
      <c r="G17" s="46">
        <v>85</v>
      </c>
      <c r="H17" s="46">
        <v>46</v>
      </c>
      <c r="I17" s="46">
        <v>80</v>
      </c>
      <c r="J17" s="46">
        <v>74</v>
      </c>
      <c r="K17" s="46">
        <v>100</v>
      </c>
      <c r="L17" s="46">
        <v>75</v>
      </c>
      <c r="M17" s="46">
        <v>61</v>
      </c>
      <c r="N17" s="54">
        <f>AVERAGE(B17:M17)</f>
        <v>70.75</v>
      </c>
      <c r="O17" s="21">
        <v>69.83333333333333</v>
      </c>
      <c r="P17" s="54">
        <f>N17-O17</f>
        <v>0.9166666666666714</v>
      </c>
      <c r="Q17" s="36">
        <f>(N17-O17)/O17*100</f>
        <v>1.3126491646778113</v>
      </c>
    </row>
    <row r="18" spans="1:17" ht="15" thickBot="1">
      <c r="A18" s="3" t="s">
        <v>299</v>
      </c>
      <c r="B18" s="46">
        <v>51</v>
      </c>
      <c r="C18" s="46">
        <v>72</v>
      </c>
      <c r="D18" s="46">
        <v>56</v>
      </c>
      <c r="E18" s="46">
        <v>69</v>
      </c>
      <c r="F18" s="46">
        <v>78</v>
      </c>
      <c r="G18" s="46">
        <v>77</v>
      </c>
      <c r="H18" s="46">
        <v>54</v>
      </c>
      <c r="I18" s="46">
        <v>80</v>
      </c>
      <c r="J18" s="46">
        <v>74</v>
      </c>
      <c r="K18" s="46">
        <v>92</v>
      </c>
      <c r="L18" s="46">
        <v>63</v>
      </c>
      <c r="M18" s="46">
        <v>52</v>
      </c>
      <c r="N18" s="54">
        <f>AVERAGE(B18:M18)</f>
        <v>68.16666666666667</v>
      </c>
      <c r="O18" s="21">
        <v>68.91666666666667</v>
      </c>
      <c r="P18" s="54">
        <f>N18-O18</f>
        <v>-0.75</v>
      </c>
      <c r="Q18" s="36">
        <f>(N18-O18)/O18*100</f>
        <v>-1.0882708585247882</v>
      </c>
    </row>
    <row r="19" spans="1:17" ht="30.75" customHeight="1" thickBot="1">
      <c r="A19" s="22" t="s">
        <v>421</v>
      </c>
      <c r="B19" s="23">
        <f>AVERAGE(B5:B18)</f>
        <v>66.21428571428571</v>
      </c>
      <c r="C19" s="23">
        <f aca="true" t="shared" si="3" ref="C19:N19">AVERAGE(C5:C18)</f>
        <v>73</v>
      </c>
      <c r="D19" s="23">
        <f t="shared" si="3"/>
        <v>78.28571428571429</v>
      </c>
      <c r="E19" s="23">
        <f t="shared" si="3"/>
        <v>70.71428571428571</v>
      </c>
      <c r="F19" s="23">
        <f t="shared" si="3"/>
        <v>81.35714285714286</v>
      </c>
      <c r="G19" s="23">
        <f t="shared" si="3"/>
        <v>81.57142857142857</v>
      </c>
      <c r="H19" s="23">
        <f t="shared" si="3"/>
        <v>60.642857142857146</v>
      </c>
      <c r="I19" s="23">
        <f t="shared" si="3"/>
        <v>83.35714285714286</v>
      </c>
      <c r="J19" s="23">
        <f t="shared" si="3"/>
        <v>81.07142857142857</v>
      </c>
      <c r="K19" s="23">
        <f t="shared" si="3"/>
        <v>93.42857142857143</v>
      </c>
      <c r="L19" s="23">
        <f t="shared" si="3"/>
        <v>78.35714285714286</v>
      </c>
      <c r="M19" s="23">
        <f t="shared" si="3"/>
        <v>51.92857142857143</v>
      </c>
      <c r="N19" s="23">
        <f t="shared" si="3"/>
        <v>74.99404761904762</v>
      </c>
      <c r="O19" s="52">
        <v>78.57499999999995</v>
      </c>
      <c r="P19" s="52">
        <f>AVERAGE(P5:P18)</f>
        <v>0.19642857142857093</v>
      </c>
      <c r="Q19" s="24">
        <f>AVERAGE(Q5:Q18)</f>
        <v>0.24839612550840737</v>
      </c>
    </row>
  </sheetData>
  <sheetProtection/>
  <mergeCells count="2">
    <mergeCell ref="A1:N1"/>
    <mergeCell ref="A3:G3"/>
  </mergeCells>
  <conditionalFormatting sqref="B5:M18">
    <cfRule type="cellIs" priority="1" dxfId="2" operator="between" stopIfTrue="1">
      <formula>80</formula>
      <formula>100</formula>
    </cfRule>
    <cfRule type="cellIs" priority="2" dxfId="1" operator="between" stopIfTrue="1">
      <formula>50</formula>
      <formula>79</formula>
    </cfRule>
    <cfRule type="cellIs" priority="3" dxfId="0" operator="between" stopIfTrue="1">
      <formula>0</formula>
      <formula>49</formula>
    </cfRule>
  </conditionalFormatting>
  <hyperlinks>
    <hyperlink ref="A3" location="Spindeldiagram!A1" display="Klicka här för att se din kommuns resultat i ett spindeldiagram, jämfört med riket"/>
    <hyperlink ref="A3:G3" location="Spindeldiagram!A2" tooltip="Till spindeldiagram" display="Klicka här för att se din kommuns resultat i ett spindeldiagram, jämfört med riket"/>
  </hyperlinks>
  <printOptions/>
  <pageMargins left="0.7" right="0.7" top="0.75" bottom="0.75" header="0.3" footer="0.3"/>
  <pageSetup fitToHeight="0" fitToWidth="1" horizontalDpi="600" verticalDpi="600" orientation="landscape" paperSize="9" scale="67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57421875" style="27" customWidth="1"/>
    <col min="2" max="2" width="5.00390625" style="27" customWidth="1"/>
    <col min="3" max="3" width="16.7109375" style="27" customWidth="1"/>
    <col min="4" max="12" width="9.140625" style="27" customWidth="1"/>
    <col min="13" max="13" width="23.00390625" style="27" customWidth="1"/>
    <col min="14" max="15" width="12.7109375" style="27" customWidth="1"/>
    <col min="16" max="16384" width="9.140625" style="27" customWidth="1"/>
  </cols>
  <sheetData>
    <row r="1" spans="1:3" s="26" customFormat="1" ht="18" thickTop="1">
      <c r="A1" s="43" t="s">
        <v>501</v>
      </c>
      <c r="C1" s="90" t="s">
        <v>514</v>
      </c>
    </row>
    <row r="2" spans="1:3" s="26" customFormat="1" ht="19.5" customHeight="1" thickBot="1">
      <c r="A2" s="44" t="s">
        <v>202</v>
      </c>
      <c r="C2" s="91"/>
    </row>
    <row r="3" ht="15" thickTop="1"/>
    <row r="5" spans="13:15" s="26" customFormat="1" ht="39.75" customHeight="1">
      <c r="M5" s="31" t="s">
        <v>503</v>
      </c>
      <c r="N5" s="32" t="str">
        <f>IF(A2="","Ingen kommun vald",A2)</f>
        <v>Rättvik</v>
      </c>
      <c r="O5" s="32" t="s">
        <v>502</v>
      </c>
    </row>
    <row r="6" spans="13:15" s="26" customFormat="1" ht="12.75">
      <c r="M6" s="33" t="s">
        <v>504</v>
      </c>
      <c r="N6" s="34">
        <f>IF($A$2="","",VLOOKUP($A$2,Totalt!$A$5:$M$18,2,0))</f>
        <v>74</v>
      </c>
      <c r="O6" s="35">
        <v>70.44137931034483</v>
      </c>
    </row>
    <row r="7" spans="13:15" s="26" customFormat="1" ht="12.75">
      <c r="M7" s="33" t="s">
        <v>314</v>
      </c>
      <c r="N7" s="34">
        <f>IF($A$2="","",VLOOKUP($A$2,Totalt!$A$5:$M$18,3,0))</f>
        <v>78</v>
      </c>
      <c r="O7" s="35">
        <v>80.54137931034482</v>
      </c>
    </row>
    <row r="8" spans="13:15" s="26" customFormat="1" ht="12.75">
      <c r="M8" s="33" t="s">
        <v>326</v>
      </c>
      <c r="N8" s="34">
        <f>IF($A$2="","",VLOOKUP($A$2,Totalt!$A$5:$M$18,4,0))</f>
        <v>88</v>
      </c>
      <c r="O8" s="35">
        <v>81.49310344827586</v>
      </c>
    </row>
    <row r="9" spans="13:15" s="26" customFormat="1" ht="12.75">
      <c r="M9" s="33" t="s">
        <v>505</v>
      </c>
      <c r="N9" s="34">
        <f>IF($A$2="","",VLOOKUP($A$2,Totalt!$A$5:$M$18,5,0))</f>
        <v>75</v>
      </c>
      <c r="O9" s="35">
        <v>73.48275862068965</v>
      </c>
    </row>
    <row r="10" spans="13:15" s="26" customFormat="1" ht="12.75">
      <c r="M10" s="33" t="s">
        <v>347</v>
      </c>
      <c r="N10" s="34">
        <f>IF($A$2="","",VLOOKUP($A$2,Totalt!$A$5:$M$18,6,0))</f>
        <v>78</v>
      </c>
      <c r="O10" s="35">
        <v>84.98620689655172</v>
      </c>
    </row>
    <row r="11" spans="13:15" s="26" customFormat="1" ht="12.75">
      <c r="M11" s="33" t="s">
        <v>416</v>
      </c>
      <c r="N11" s="34">
        <f>IF($A$2="","",VLOOKUP($A$2,Totalt!$A$5:$M$18,7,0))</f>
        <v>77</v>
      </c>
      <c r="O11" s="35">
        <v>85.44137931034483</v>
      </c>
    </row>
    <row r="12" spans="13:15" s="26" customFormat="1" ht="12.75">
      <c r="M12" s="33" t="s">
        <v>506</v>
      </c>
      <c r="N12" s="34">
        <f>IF($A$2="","",VLOOKUP($A$2,Totalt!$A$5:$M$18,8,0))</f>
        <v>62</v>
      </c>
      <c r="O12" s="35">
        <v>63.42413793103448</v>
      </c>
    </row>
    <row r="13" spans="13:15" s="26" customFormat="1" ht="12.75">
      <c r="M13" s="33" t="s">
        <v>507</v>
      </c>
      <c r="N13" s="34">
        <f>IF($A$2="","",VLOOKUP($A$2,Totalt!$A$5:$M$18,9,0))</f>
        <v>81</v>
      </c>
      <c r="O13" s="35">
        <v>84.42068965517241</v>
      </c>
    </row>
    <row r="14" spans="13:15" s="26" customFormat="1" ht="12.75">
      <c r="M14" s="33" t="s">
        <v>508</v>
      </c>
      <c r="N14" s="34">
        <f>IF($A$2="","",VLOOKUP($A$2,Totalt!$A$5:$M$18,10,0))</f>
        <v>74</v>
      </c>
      <c r="O14" s="35">
        <v>83.98965517241379</v>
      </c>
    </row>
    <row r="15" spans="13:15" s="26" customFormat="1" ht="12.75">
      <c r="M15" s="33" t="s">
        <v>509</v>
      </c>
      <c r="N15" s="34">
        <f>IF($A$2="","",VLOOKUP($A$2,Totalt!$A$5:$M$18,11,0))</f>
        <v>92</v>
      </c>
      <c r="O15" s="35">
        <v>95.24137931034483</v>
      </c>
    </row>
    <row r="16" spans="13:15" s="26" customFormat="1" ht="12.75">
      <c r="M16" s="33" t="s">
        <v>510</v>
      </c>
      <c r="N16" s="34">
        <f>IF($A$2="","",VLOOKUP($A$2,Totalt!$A$5:$M$18,12,0))</f>
        <v>75</v>
      </c>
      <c r="O16" s="35">
        <v>78.87931034482759</v>
      </c>
    </row>
    <row r="17" spans="13:15" s="26" customFormat="1" ht="12.75">
      <c r="M17" s="33" t="s">
        <v>414</v>
      </c>
      <c r="N17" s="34">
        <f>IF($A$2="","",VLOOKUP($A$2,Totalt!$A$5:$M$18,13,0))</f>
        <v>72</v>
      </c>
      <c r="O17" s="35">
        <v>55.3</v>
      </c>
    </row>
    <row r="100" ht="14.25" hidden="1"/>
    <row r="101" spans="1:3" s="26" customFormat="1" ht="12.75" hidden="1">
      <c r="A101" s="25" t="s">
        <v>24</v>
      </c>
      <c r="B101" s="28"/>
      <c r="C101" s="29" t="s">
        <v>502</v>
      </c>
    </row>
    <row r="102" spans="1:3" s="26" customFormat="1" ht="12.75" hidden="1">
      <c r="A102" s="25" t="s">
        <v>25</v>
      </c>
      <c r="B102" s="28"/>
      <c r="C102" s="29" t="s">
        <v>511</v>
      </c>
    </row>
    <row r="103" spans="1:2" s="26" customFormat="1" ht="12.75" hidden="1">
      <c r="A103" s="25" t="s">
        <v>26</v>
      </c>
      <c r="B103" s="28"/>
    </row>
    <row r="104" spans="1:2" s="26" customFormat="1" ht="12.75" hidden="1">
      <c r="A104" s="25" t="s">
        <v>27</v>
      </c>
      <c r="B104" s="28"/>
    </row>
    <row r="105" spans="1:2" s="26" customFormat="1" ht="12.75" hidden="1">
      <c r="A105" s="25" t="s">
        <v>28</v>
      </c>
      <c r="B105" s="28"/>
    </row>
    <row r="106" spans="1:2" s="26" customFormat="1" ht="12.75" hidden="1">
      <c r="A106" s="25" t="s">
        <v>29</v>
      </c>
      <c r="B106" s="28"/>
    </row>
    <row r="107" spans="1:2" s="26" customFormat="1" ht="12.75" hidden="1">
      <c r="A107" s="25" t="s">
        <v>30</v>
      </c>
      <c r="B107" s="28"/>
    </row>
    <row r="108" spans="1:2" s="26" customFormat="1" ht="12.75" hidden="1">
      <c r="A108" s="25" t="s">
        <v>31</v>
      </c>
      <c r="B108" s="28"/>
    </row>
    <row r="109" spans="1:2" s="26" customFormat="1" ht="12.75" hidden="1">
      <c r="A109" s="25" t="s">
        <v>32</v>
      </c>
      <c r="B109" s="28"/>
    </row>
    <row r="110" spans="1:2" s="26" customFormat="1" ht="12.75" hidden="1">
      <c r="A110" s="25" t="s">
        <v>33</v>
      </c>
      <c r="B110" s="28"/>
    </row>
    <row r="111" spans="1:2" s="26" customFormat="1" ht="12.75" hidden="1">
      <c r="A111" s="25" t="s">
        <v>34</v>
      </c>
      <c r="B111" s="28"/>
    </row>
    <row r="112" spans="1:2" s="26" customFormat="1" ht="12.75" hidden="1">
      <c r="A112" s="25" t="s">
        <v>35</v>
      </c>
      <c r="B112" s="28"/>
    </row>
    <row r="113" spans="1:2" s="26" customFormat="1" ht="12.75" hidden="1">
      <c r="A113" s="25" t="s">
        <v>36</v>
      </c>
      <c r="B113" s="28"/>
    </row>
    <row r="114" spans="1:2" s="26" customFormat="1" ht="12.75" hidden="1">
      <c r="A114" s="25" t="s">
        <v>37</v>
      </c>
      <c r="B114" s="28"/>
    </row>
    <row r="115" spans="1:2" s="26" customFormat="1" ht="12.75" hidden="1">
      <c r="A115" s="25" t="s">
        <v>38</v>
      </c>
      <c r="B115" s="28"/>
    </row>
    <row r="116" spans="1:2" s="26" customFormat="1" ht="12.75" hidden="1">
      <c r="A116" s="25" t="s">
        <v>39</v>
      </c>
      <c r="B116" s="28"/>
    </row>
    <row r="117" spans="1:2" s="26" customFormat="1" ht="12.75" hidden="1">
      <c r="A117" s="25" t="s">
        <v>40</v>
      </c>
      <c r="B117" s="28"/>
    </row>
    <row r="118" spans="1:2" s="26" customFormat="1" ht="12.75" hidden="1">
      <c r="A118" s="25" t="s">
        <v>41</v>
      </c>
      <c r="B118" s="28"/>
    </row>
    <row r="119" spans="1:2" s="26" customFormat="1" ht="12.75" hidden="1">
      <c r="A119" s="25" t="s">
        <v>42</v>
      </c>
      <c r="B119" s="28"/>
    </row>
    <row r="120" spans="1:2" s="26" customFormat="1" ht="12.75" hidden="1">
      <c r="A120" s="25" t="s">
        <v>43</v>
      </c>
      <c r="B120" s="28"/>
    </row>
    <row r="121" spans="1:2" s="26" customFormat="1" ht="12.75" hidden="1">
      <c r="A121" s="25" t="s">
        <v>44</v>
      </c>
      <c r="B121" s="28"/>
    </row>
    <row r="122" spans="1:2" s="26" customFormat="1" ht="12.75" hidden="1">
      <c r="A122" s="25" t="s">
        <v>45</v>
      </c>
      <c r="B122" s="28"/>
    </row>
    <row r="123" spans="1:2" s="26" customFormat="1" ht="12.75" hidden="1">
      <c r="A123" s="25" t="s">
        <v>46</v>
      </c>
      <c r="B123" s="28"/>
    </row>
    <row r="124" spans="1:2" s="26" customFormat="1" ht="12.75" hidden="1">
      <c r="A124" s="25" t="s">
        <v>47</v>
      </c>
      <c r="B124" s="28"/>
    </row>
    <row r="125" spans="1:2" s="26" customFormat="1" ht="12.75" hidden="1">
      <c r="A125" s="25" t="s">
        <v>48</v>
      </c>
      <c r="B125" s="28"/>
    </row>
    <row r="126" spans="1:2" s="26" customFormat="1" ht="12.75" hidden="1">
      <c r="A126" s="25" t="s">
        <v>49</v>
      </c>
      <c r="B126" s="28"/>
    </row>
    <row r="127" spans="1:2" s="26" customFormat="1" ht="12.75" hidden="1">
      <c r="A127" s="25" t="s">
        <v>50</v>
      </c>
      <c r="B127" s="28"/>
    </row>
    <row r="128" spans="1:2" s="26" customFormat="1" ht="12.75" hidden="1">
      <c r="A128" s="25" t="s">
        <v>51</v>
      </c>
      <c r="B128" s="28"/>
    </row>
    <row r="129" spans="1:2" s="26" customFormat="1" ht="12.75" hidden="1">
      <c r="A129" s="25" t="s">
        <v>52</v>
      </c>
      <c r="B129" s="28"/>
    </row>
    <row r="130" spans="1:2" s="26" customFormat="1" ht="12.75" hidden="1">
      <c r="A130" s="25" t="s">
        <v>53</v>
      </c>
      <c r="B130" s="28"/>
    </row>
    <row r="131" spans="1:2" s="26" customFormat="1" ht="12.75" hidden="1">
      <c r="A131" s="25" t="s">
        <v>54</v>
      </c>
      <c r="B131" s="28"/>
    </row>
    <row r="132" spans="1:2" s="26" customFormat="1" ht="12.75" hidden="1">
      <c r="A132" s="25" t="s">
        <v>55</v>
      </c>
      <c r="B132" s="28"/>
    </row>
    <row r="133" spans="1:2" s="26" customFormat="1" ht="12.75" hidden="1">
      <c r="A133" s="25" t="s">
        <v>56</v>
      </c>
      <c r="B133" s="28"/>
    </row>
    <row r="134" spans="1:2" s="26" customFormat="1" ht="12.75" hidden="1">
      <c r="A134" s="25" t="s">
        <v>57</v>
      </c>
      <c r="B134" s="28"/>
    </row>
    <row r="135" spans="1:2" s="26" customFormat="1" ht="12.75" hidden="1">
      <c r="A135" s="25" t="s">
        <v>58</v>
      </c>
      <c r="B135" s="28"/>
    </row>
    <row r="136" spans="1:2" s="26" customFormat="1" ht="12.75" hidden="1">
      <c r="A136" s="25" t="s">
        <v>59</v>
      </c>
      <c r="B136" s="28"/>
    </row>
    <row r="137" spans="1:2" s="26" customFormat="1" ht="12.75" hidden="1">
      <c r="A137" s="25" t="s">
        <v>60</v>
      </c>
      <c r="B137" s="28"/>
    </row>
    <row r="138" spans="1:2" s="26" customFormat="1" ht="12.75" hidden="1">
      <c r="A138" s="25" t="s">
        <v>61</v>
      </c>
      <c r="B138" s="28"/>
    </row>
    <row r="139" spans="1:2" s="26" customFormat="1" ht="12.75" hidden="1">
      <c r="A139" s="25" t="s">
        <v>62</v>
      </c>
      <c r="B139" s="28"/>
    </row>
    <row r="140" spans="1:2" s="26" customFormat="1" ht="12.75" hidden="1">
      <c r="A140" s="25" t="s">
        <v>63</v>
      </c>
      <c r="B140" s="28"/>
    </row>
    <row r="141" spans="1:2" s="26" customFormat="1" ht="12.75" hidden="1">
      <c r="A141" s="25" t="s">
        <v>64</v>
      </c>
      <c r="B141" s="28"/>
    </row>
    <row r="142" spans="1:2" s="26" customFormat="1" ht="12.75" hidden="1">
      <c r="A142" s="25" t="s">
        <v>65</v>
      </c>
      <c r="B142" s="28"/>
    </row>
    <row r="143" spans="1:2" s="26" customFormat="1" ht="12.75" hidden="1">
      <c r="A143" s="25" t="s">
        <v>66</v>
      </c>
      <c r="B143" s="28"/>
    </row>
    <row r="144" spans="1:2" s="26" customFormat="1" ht="12.75" hidden="1">
      <c r="A144" s="25" t="s">
        <v>67</v>
      </c>
      <c r="B144" s="28"/>
    </row>
    <row r="145" spans="1:2" s="26" customFormat="1" ht="12.75" hidden="1">
      <c r="A145" s="25" t="s">
        <v>68</v>
      </c>
      <c r="B145" s="28"/>
    </row>
    <row r="146" spans="1:2" s="26" customFormat="1" ht="12.75" hidden="1">
      <c r="A146" s="25" t="s">
        <v>69</v>
      </c>
      <c r="B146" s="28"/>
    </row>
    <row r="147" spans="1:2" s="26" customFormat="1" ht="12.75" hidden="1">
      <c r="A147" s="25" t="s">
        <v>70</v>
      </c>
      <c r="B147" s="28"/>
    </row>
    <row r="148" spans="1:2" s="26" customFormat="1" ht="12.75" hidden="1">
      <c r="A148" s="25" t="s">
        <v>71</v>
      </c>
      <c r="B148" s="28"/>
    </row>
    <row r="149" spans="1:2" s="26" customFormat="1" ht="12.75" hidden="1">
      <c r="A149" s="25" t="s">
        <v>72</v>
      </c>
      <c r="B149" s="28"/>
    </row>
    <row r="150" spans="1:2" s="26" customFormat="1" ht="12.75" hidden="1">
      <c r="A150" s="25" t="s">
        <v>73</v>
      </c>
      <c r="B150" s="28"/>
    </row>
    <row r="151" spans="1:2" s="26" customFormat="1" ht="12.75" hidden="1">
      <c r="A151" s="25" t="s">
        <v>74</v>
      </c>
      <c r="B151" s="28"/>
    </row>
    <row r="152" spans="1:2" s="26" customFormat="1" ht="12.75" hidden="1">
      <c r="A152" s="25" t="s">
        <v>75</v>
      </c>
      <c r="B152" s="28"/>
    </row>
    <row r="153" spans="1:2" s="26" customFormat="1" ht="12.75" hidden="1">
      <c r="A153" s="25" t="s">
        <v>76</v>
      </c>
      <c r="B153" s="28"/>
    </row>
    <row r="154" spans="1:2" s="26" customFormat="1" ht="12.75" hidden="1">
      <c r="A154" s="25" t="s">
        <v>77</v>
      </c>
      <c r="B154" s="28"/>
    </row>
    <row r="155" spans="1:2" s="26" customFormat="1" ht="12.75" hidden="1">
      <c r="A155" s="25" t="s">
        <v>78</v>
      </c>
      <c r="B155" s="28"/>
    </row>
    <row r="156" spans="1:2" s="26" customFormat="1" ht="12.75" hidden="1">
      <c r="A156" s="25" t="s">
        <v>79</v>
      </c>
      <c r="B156" s="28"/>
    </row>
    <row r="157" spans="1:2" s="26" customFormat="1" ht="12.75" hidden="1">
      <c r="A157" s="25" t="s">
        <v>80</v>
      </c>
      <c r="B157" s="28"/>
    </row>
    <row r="158" spans="1:2" s="26" customFormat="1" ht="12.75" hidden="1">
      <c r="A158" s="25" t="s">
        <v>81</v>
      </c>
      <c r="B158" s="28"/>
    </row>
    <row r="159" spans="1:2" s="26" customFormat="1" ht="12.75" hidden="1">
      <c r="A159" s="25" t="s">
        <v>82</v>
      </c>
      <c r="B159" s="28"/>
    </row>
    <row r="160" spans="1:2" s="26" customFormat="1" ht="12.75" hidden="1">
      <c r="A160" s="25" t="s">
        <v>83</v>
      </c>
      <c r="B160" s="28"/>
    </row>
    <row r="161" spans="1:2" s="26" customFormat="1" ht="12.75" hidden="1">
      <c r="A161" s="25" t="s">
        <v>84</v>
      </c>
      <c r="B161" s="28"/>
    </row>
    <row r="162" spans="1:2" s="26" customFormat="1" ht="12.75" hidden="1">
      <c r="A162" s="25" t="s">
        <v>85</v>
      </c>
      <c r="B162" s="28"/>
    </row>
    <row r="163" spans="1:2" s="26" customFormat="1" ht="12.75" hidden="1">
      <c r="A163" s="25" t="s">
        <v>86</v>
      </c>
      <c r="B163" s="28"/>
    </row>
    <row r="164" spans="1:2" s="26" customFormat="1" ht="12.75" hidden="1">
      <c r="A164" s="25" t="s">
        <v>87</v>
      </c>
      <c r="B164" s="28"/>
    </row>
    <row r="165" spans="1:2" s="26" customFormat="1" ht="12.75" hidden="1">
      <c r="A165" s="25" t="s">
        <v>88</v>
      </c>
      <c r="B165" s="28"/>
    </row>
    <row r="166" spans="1:2" s="26" customFormat="1" ht="12.75" hidden="1">
      <c r="A166" s="25" t="s">
        <v>89</v>
      </c>
      <c r="B166" s="28"/>
    </row>
    <row r="167" spans="1:2" s="26" customFormat="1" ht="12.75" hidden="1">
      <c r="A167" s="25" t="s">
        <v>90</v>
      </c>
      <c r="B167" s="28"/>
    </row>
    <row r="168" spans="1:2" s="26" customFormat="1" ht="12.75" hidden="1">
      <c r="A168" s="25" t="s">
        <v>91</v>
      </c>
      <c r="B168" s="28"/>
    </row>
    <row r="169" spans="1:2" s="26" customFormat="1" ht="12.75" hidden="1">
      <c r="A169" s="25" t="s">
        <v>92</v>
      </c>
      <c r="B169" s="28"/>
    </row>
    <row r="170" spans="1:2" s="26" customFormat="1" ht="12.75" hidden="1">
      <c r="A170" s="25" t="s">
        <v>93</v>
      </c>
      <c r="B170" s="28"/>
    </row>
    <row r="171" spans="1:2" s="26" customFormat="1" ht="12.75" hidden="1">
      <c r="A171" s="25" t="s">
        <v>94</v>
      </c>
      <c r="B171" s="28"/>
    </row>
    <row r="172" spans="1:2" s="26" customFormat="1" ht="12.75" hidden="1">
      <c r="A172" s="25" t="s">
        <v>95</v>
      </c>
      <c r="B172" s="28"/>
    </row>
    <row r="173" spans="1:2" s="26" customFormat="1" ht="12.75" hidden="1">
      <c r="A173" s="25" t="s">
        <v>96</v>
      </c>
      <c r="B173" s="28"/>
    </row>
    <row r="174" spans="1:2" s="26" customFormat="1" ht="12.75" hidden="1">
      <c r="A174" s="25" t="s">
        <v>97</v>
      </c>
      <c r="B174" s="28"/>
    </row>
    <row r="175" spans="1:2" s="26" customFormat="1" ht="12.75" hidden="1">
      <c r="A175" s="25" t="s">
        <v>98</v>
      </c>
      <c r="B175" s="28"/>
    </row>
    <row r="176" spans="1:2" s="26" customFormat="1" ht="12.75" hidden="1">
      <c r="A176" s="25" t="s">
        <v>99</v>
      </c>
      <c r="B176" s="28"/>
    </row>
    <row r="177" spans="1:2" s="26" customFormat="1" ht="12.75" hidden="1">
      <c r="A177" s="25" t="s">
        <v>100</v>
      </c>
      <c r="B177" s="28"/>
    </row>
    <row r="178" spans="1:2" s="26" customFormat="1" ht="12.75" hidden="1">
      <c r="A178" s="25" t="s">
        <v>101</v>
      </c>
      <c r="B178" s="28"/>
    </row>
    <row r="179" spans="1:2" s="26" customFormat="1" ht="12.75" hidden="1">
      <c r="A179" s="25" t="s">
        <v>102</v>
      </c>
      <c r="B179" s="28"/>
    </row>
    <row r="180" spans="1:2" s="26" customFormat="1" ht="12.75" hidden="1">
      <c r="A180" s="25" t="s">
        <v>103</v>
      </c>
      <c r="B180" s="28"/>
    </row>
    <row r="181" spans="1:2" s="26" customFormat="1" ht="12.75" hidden="1">
      <c r="A181" s="25" t="s">
        <v>104</v>
      </c>
      <c r="B181" s="28"/>
    </row>
    <row r="182" spans="1:2" s="26" customFormat="1" ht="12.75" hidden="1">
      <c r="A182" s="25" t="s">
        <v>105</v>
      </c>
      <c r="B182" s="28"/>
    </row>
    <row r="183" spans="1:2" s="26" customFormat="1" ht="12.75" hidden="1">
      <c r="A183" s="25" t="s">
        <v>106</v>
      </c>
      <c r="B183" s="28"/>
    </row>
    <row r="184" spans="1:2" s="26" customFormat="1" ht="12.75" hidden="1">
      <c r="A184" s="25" t="s">
        <v>107</v>
      </c>
      <c r="B184" s="28"/>
    </row>
    <row r="185" spans="1:2" s="26" customFormat="1" ht="12.75" hidden="1">
      <c r="A185" s="25" t="s">
        <v>108</v>
      </c>
      <c r="B185" s="28"/>
    </row>
    <row r="186" spans="1:2" s="26" customFormat="1" ht="12.75" hidden="1">
      <c r="A186" s="25" t="s">
        <v>109</v>
      </c>
      <c r="B186" s="28"/>
    </row>
    <row r="187" spans="1:2" s="26" customFormat="1" ht="12.75" hidden="1">
      <c r="A187" s="25" t="s">
        <v>110</v>
      </c>
      <c r="B187" s="28"/>
    </row>
    <row r="188" spans="1:2" s="26" customFormat="1" ht="12.75" hidden="1">
      <c r="A188" s="25" t="s">
        <v>111</v>
      </c>
      <c r="B188" s="28"/>
    </row>
    <row r="189" spans="1:2" s="26" customFormat="1" ht="12.75" hidden="1">
      <c r="A189" s="25" t="s">
        <v>112</v>
      </c>
      <c r="B189" s="28"/>
    </row>
    <row r="190" spans="1:2" s="26" customFormat="1" ht="12.75" hidden="1">
      <c r="A190" s="25" t="s">
        <v>113</v>
      </c>
      <c r="B190" s="28"/>
    </row>
    <row r="191" spans="1:2" s="26" customFormat="1" ht="12.75" hidden="1">
      <c r="A191" s="25" t="s">
        <v>114</v>
      </c>
      <c r="B191" s="28"/>
    </row>
    <row r="192" spans="1:2" s="26" customFormat="1" ht="12.75" hidden="1">
      <c r="A192" s="25" t="s">
        <v>115</v>
      </c>
      <c r="B192" s="28"/>
    </row>
    <row r="193" spans="1:2" s="26" customFormat="1" ht="12.75" hidden="1">
      <c r="A193" s="25" t="s">
        <v>116</v>
      </c>
      <c r="B193" s="28"/>
    </row>
    <row r="194" spans="1:2" s="26" customFormat="1" ht="12.75" hidden="1">
      <c r="A194" s="25" t="s">
        <v>117</v>
      </c>
      <c r="B194" s="28"/>
    </row>
    <row r="195" spans="1:2" s="26" customFormat="1" ht="12.75" hidden="1">
      <c r="A195" s="25" t="s">
        <v>118</v>
      </c>
      <c r="B195" s="28"/>
    </row>
    <row r="196" spans="1:2" s="26" customFormat="1" ht="12.75" hidden="1">
      <c r="A196" s="25" t="s">
        <v>119</v>
      </c>
      <c r="B196" s="28"/>
    </row>
    <row r="197" spans="1:2" s="26" customFormat="1" ht="12.75" hidden="1">
      <c r="A197" s="25" t="s">
        <v>120</v>
      </c>
      <c r="B197" s="28"/>
    </row>
    <row r="198" spans="1:2" s="26" customFormat="1" ht="12.75" hidden="1">
      <c r="A198" s="25" t="s">
        <v>121</v>
      </c>
      <c r="B198" s="28"/>
    </row>
    <row r="199" spans="1:2" s="26" customFormat="1" ht="12.75" hidden="1">
      <c r="A199" s="25" t="s">
        <v>122</v>
      </c>
      <c r="B199" s="28"/>
    </row>
    <row r="200" spans="1:2" s="26" customFormat="1" ht="12.75" hidden="1">
      <c r="A200" s="25" t="s">
        <v>123</v>
      </c>
      <c r="B200" s="28"/>
    </row>
    <row r="201" spans="1:2" s="26" customFormat="1" ht="12.75" hidden="1">
      <c r="A201" s="25" t="s">
        <v>124</v>
      </c>
      <c r="B201" s="28"/>
    </row>
    <row r="202" spans="1:2" s="26" customFormat="1" ht="12.75" hidden="1">
      <c r="A202" s="25" t="s">
        <v>125</v>
      </c>
      <c r="B202" s="28"/>
    </row>
    <row r="203" spans="1:2" s="26" customFormat="1" ht="12.75" hidden="1">
      <c r="A203" s="25" t="s">
        <v>126</v>
      </c>
      <c r="B203" s="28"/>
    </row>
    <row r="204" spans="1:2" s="26" customFormat="1" ht="12.75" hidden="1">
      <c r="A204" s="25" t="s">
        <v>127</v>
      </c>
      <c r="B204" s="28"/>
    </row>
    <row r="205" spans="1:2" s="26" customFormat="1" ht="12.75" hidden="1">
      <c r="A205" s="25" t="s">
        <v>128</v>
      </c>
      <c r="B205" s="28"/>
    </row>
    <row r="206" spans="1:2" s="26" customFormat="1" ht="12.75" hidden="1">
      <c r="A206" s="25" t="s">
        <v>129</v>
      </c>
      <c r="B206" s="28"/>
    </row>
    <row r="207" spans="1:2" s="26" customFormat="1" ht="12.75" hidden="1">
      <c r="A207" s="25" t="s">
        <v>130</v>
      </c>
      <c r="B207" s="28"/>
    </row>
    <row r="208" spans="1:2" s="26" customFormat="1" ht="12.75" hidden="1">
      <c r="A208" s="25" t="s">
        <v>131</v>
      </c>
      <c r="B208" s="28"/>
    </row>
    <row r="209" spans="1:2" s="26" customFormat="1" ht="12.75" hidden="1">
      <c r="A209" s="25" t="s">
        <v>132</v>
      </c>
      <c r="B209" s="28"/>
    </row>
    <row r="210" spans="1:2" s="26" customFormat="1" ht="12.75" hidden="1">
      <c r="A210" s="25" t="s">
        <v>133</v>
      </c>
      <c r="B210" s="28"/>
    </row>
    <row r="211" spans="1:2" s="26" customFormat="1" ht="12.75" hidden="1">
      <c r="A211" s="25" t="s">
        <v>134</v>
      </c>
      <c r="B211" s="28"/>
    </row>
    <row r="212" spans="1:2" s="26" customFormat="1" ht="12.75" hidden="1">
      <c r="A212" s="25" t="s">
        <v>135</v>
      </c>
      <c r="B212" s="28"/>
    </row>
    <row r="213" spans="1:2" s="26" customFormat="1" ht="12.75" hidden="1">
      <c r="A213" s="25" t="s">
        <v>136</v>
      </c>
      <c r="B213" s="28"/>
    </row>
    <row r="214" spans="1:2" s="26" customFormat="1" ht="12.75" hidden="1">
      <c r="A214" s="25" t="s">
        <v>137</v>
      </c>
      <c r="B214" s="28"/>
    </row>
    <row r="215" spans="1:2" s="26" customFormat="1" ht="12.75" hidden="1">
      <c r="A215" s="25" t="s">
        <v>138</v>
      </c>
      <c r="B215" s="28"/>
    </row>
    <row r="216" spans="1:2" s="26" customFormat="1" ht="12.75" hidden="1">
      <c r="A216" s="25" t="s">
        <v>139</v>
      </c>
      <c r="B216" s="28"/>
    </row>
    <row r="217" spans="1:2" s="26" customFormat="1" ht="12.75" hidden="1">
      <c r="A217" s="25" t="s">
        <v>140</v>
      </c>
      <c r="B217" s="28"/>
    </row>
    <row r="218" spans="1:2" s="26" customFormat="1" ht="12.75" hidden="1">
      <c r="A218" s="25" t="s">
        <v>141</v>
      </c>
      <c r="B218" s="28"/>
    </row>
    <row r="219" spans="1:2" s="26" customFormat="1" ht="12.75" hidden="1">
      <c r="A219" s="25" t="s">
        <v>142</v>
      </c>
      <c r="B219" s="28"/>
    </row>
    <row r="220" spans="1:2" s="26" customFormat="1" ht="12.75" hidden="1">
      <c r="A220" s="25" t="s">
        <v>143</v>
      </c>
      <c r="B220" s="28"/>
    </row>
    <row r="221" spans="1:2" s="26" customFormat="1" ht="12.75" hidden="1">
      <c r="A221" s="25" t="s">
        <v>144</v>
      </c>
      <c r="B221" s="28"/>
    </row>
    <row r="222" spans="1:2" s="26" customFormat="1" ht="12.75" hidden="1">
      <c r="A222" s="25" t="s">
        <v>145</v>
      </c>
      <c r="B222" s="28"/>
    </row>
    <row r="223" spans="1:2" s="26" customFormat="1" ht="12.75" hidden="1">
      <c r="A223" s="25" t="s">
        <v>146</v>
      </c>
      <c r="B223" s="28"/>
    </row>
    <row r="224" spans="1:2" s="26" customFormat="1" ht="12.75" hidden="1">
      <c r="A224" s="25" t="s">
        <v>147</v>
      </c>
      <c r="B224" s="28"/>
    </row>
    <row r="225" spans="1:2" s="26" customFormat="1" ht="12.75" hidden="1">
      <c r="A225" s="25" t="s">
        <v>148</v>
      </c>
      <c r="B225" s="28"/>
    </row>
    <row r="226" spans="1:2" s="26" customFormat="1" ht="12.75" hidden="1">
      <c r="A226" s="25" t="s">
        <v>149</v>
      </c>
      <c r="B226" s="28"/>
    </row>
    <row r="227" spans="1:2" s="26" customFormat="1" ht="12.75" hidden="1">
      <c r="A227" s="25" t="s">
        <v>150</v>
      </c>
      <c r="B227" s="28"/>
    </row>
    <row r="228" spans="1:2" s="26" customFormat="1" ht="12.75" hidden="1">
      <c r="A228" s="25" t="s">
        <v>151</v>
      </c>
      <c r="B228" s="28"/>
    </row>
    <row r="229" spans="1:2" s="26" customFormat="1" ht="12.75" hidden="1">
      <c r="A229" s="25" t="s">
        <v>152</v>
      </c>
      <c r="B229" s="28"/>
    </row>
    <row r="230" spans="1:2" s="26" customFormat="1" ht="12.75" hidden="1">
      <c r="A230" s="25" t="s">
        <v>153</v>
      </c>
      <c r="B230" s="28"/>
    </row>
    <row r="231" spans="1:2" s="26" customFormat="1" ht="12.75" hidden="1">
      <c r="A231" s="25" t="s">
        <v>154</v>
      </c>
      <c r="B231" s="28"/>
    </row>
    <row r="232" spans="1:2" s="26" customFormat="1" ht="12.75" hidden="1">
      <c r="A232" s="25" t="s">
        <v>155</v>
      </c>
      <c r="B232" s="28"/>
    </row>
    <row r="233" spans="1:2" s="26" customFormat="1" ht="12.75" hidden="1">
      <c r="A233" s="25" t="s">
        <v>156</v>
      </c>
      <c r="B233" s="28"/>
    </row>
    <row r="234" spans="1:2" s="26" customFormat="1" ht="12.75" hidden="1">
      <c r="A234" s="25" t="s">
        <v>157</v>
      </c>
      <c r="B234" s="28"/>
    </row>
    <row r="235" spans="1:2" s="26" customFormat="1" ht="12.75" hidden="1">
      <c r="A235" s="25" t="s">
        <v>158</v>
      </c>
      <c r="B235" s="28"/>
    </row>
    <row r="236" spans="1:2" s="26" customFormat="1" ht="12.75" hidden="1">
      <c r="A236" s="25" t="s">
        <v>159</v>
      </c>
      <c r="B236" s="28"/>
    </row>
    <row r="237" spans="1:2" s="26" customFormat="1" ht="12.75" hidden="1">
      <c r="A237" s="25" t="s">
        <v>160</v>
      </c>
      <c r="B237" s="28"/>
    </row>
    <row r="238" spans="1:2" s="26" customFormat="1" ht="12.75" hidden="1">
      <c r="A238" s="25" t="s">
        <v>161</v>
      </c>
      <c r="B238" s="28"/>
    </row>
    <row r="239" spans="1:2" s="26" customFormat="1" ht="12.75" hidden="1">
      <c r="A239" s="25" t="s">
        <v>162</v>
      </c>
      <c r="B239" s="28"/>
    </row>
    <row r="240" spans="1:2" s="26" customFormat="1" ht="12.75" hidden="1">
      <c r="A240" s="25" t="s">
        <v>163</v>
      </c>
      <c r="B240" s="28"/>
    </row>
    <row r="241" spans="1:2" s="26" customFormat="1" ht="12.75" hidden="1">
      <c r="A241" s="25" t="s">
        <v>164</v>
      </c>
      <c r="B241" s="28"/>
    </row>
    <row r="242" spans="1:2" s="26" customFormat="1" ht="12.75" hidden="1">
      <c r="A242" s="25" t="s">
        <v>165</v>
      </c>
      <c r="B242" s="28"/>
    </row>
    <row r="243" spans="1:2" s="26" customFormat="1" ht="12.75" hidden="1">
      <c r="A243" s="25" t="s">
        <v>166</v>
      </c>
      <c r="B243" s="28"/>
    </row>
    <row r="244" spans="1:2" s="26" customFormat="1" ht="12.75" hidden="1">
      <c r="A244" s="25" t="s">
        <v>167</v>
      </c>
      <c r="B244" s="28"/>
    </row>
    <row r="245" spans="1:2" s="26" customFormat="1" ht="12.75" hidden="1">
      <c r="A245" s="25" t="s">
        <v>168</v>
      </c>
      <c r="B245" s="28"/>
    </row>
    <row r="246" spans="1:2" s="26" customFormat="1" ht="12.75" hidden="1">
      <c r="A246" s="25" t="s">
        <v>169</v>
      </c>
      <c r="B246" s="28"/>
    </row>
    <row r="247" spans="1:2" s="26" customFormat="1" ht="12.75" hidden="1">
      <c r="A247" s="25" t="s">
        <v>170</v>
      </c>
      <c r="B247" s="28"/>
    </row>
    <row r="248" spans="1:2" s="26" customFormat="1" ht="12.75" hidden="1">
      <c r="A248" s="25" t="s">
        <v>171</v>
      </c>
      <c r="B248" s="28"/>
    </row>
    <row r="249" spans="1:2" s="26" customFormat="1" ht="12.75" hidden="1">
      <c r="A249" s="25" t="s">
        <v>172</v>
      </c>
      <c r="B249" s="28"/>
    </row>
    <row r="250" spans="1:2" s="26" customFormat="1" ht="12.75" hidden="1">
      <c r="A250" s="25" t="s">
        <v>173</v>
      </c>
      <c r="B250" s="28"/>
    </row>
    <row r="251" spans="1:2" s="26" customFormat="1" ht="12.75" hidden="1">
      <c r="A251" s="25" t="s">
        <v>174</v>
      </c>
      <c r="B251" s="28"/>
    </row>
    <row r="252" spans="1:2" s="26" customFormat="1" ht="12.75" hidden="1">
      <c r="A252" s="25" t="s">
        <v>175</v>
      </c>
      <c r="B252" s="28"/>
    </row>
    <row r="253" spans="1:2" s="26" customFormat="1" ht="12.75" hidden="1">
      <c r="A253" s="25" t="s">
        <v>176</v>
      </c>
      <c r="B253" s="28"/>
    </row>
    <row r="254" spans="1:2" s="26" customFormat="1" ht="12.75" hidden="1">
      <c r="A254" s="25" t="s">
        <v>177</v>
      </c>
      <c r="B254" s="28"/>
    </row>
    <row r="255" spans="1:2" s="26" customFormat="1" ht="12.75" hidden="1">
      <c r="A255" s="25" t="s">
        <v>178</v>
      </c>
      <c r="B255" s="28"/>
    </row>
    <row r="256" spans="1:2" s="26" customFormat="1" ht="12.75" hidden="1">
      <c r="A256" s="25" t="s">
        <v>179</v>
      </c>
      <c r="B256" s="28"/>
    </row>
    <row r="257" spans="1:2" s="26" customFormat="1" ht="12.75" hidden="1">
      <c r="A257" s="25" t="s">
        <v>180</v>
      </c>
      <c r="B257" s="28"/>
    </row>
    <row r="258" spans="1:2" s="26" customFormat="1" ht="12.75" hidden="1">
      <c r="A258" s="25" t="s">
        <v>181</v>
      </c>
      <c r="B258" s="28"/>
    </row>
    <row r="259" spans="1:2" s="26" customFormat="1" ht="12.75" hidden="1">
      <c r="A259" s="25" t="s">
        <v>182</v>
      </c>
      <c r="B259" s="28"/>
    </row>
    <row r="260" spans="1:2" s="26" customFormat="1" ht="12.75" hidden="1">
      <c r="A260" s="25" t="s">
        <v>183</v>
      </c>
      <c r="B260" s="28"/>
    </row>
    <row r="261" spans="1:2" s="26" customFormat="1" ht="12.75" hidden="1">
      <c r="A261" s="25" t="s">
        <v>184</v>
      </c>
      <c r="B261" s="28"/>
    </row>
    <row r="262" spans="1:2" s="26" customFormat="1" ht="12.75" hidden="1">
      <c r="A262" s="25" t="s">
        <v>185</v>
      </c>
      <c r="B262" s="28"/>
    </row>
    <row r="263" spans="1:2" s="26" customFormat="1" ht="12.75" hidden="1">
      <c r="A263" s="25" t="s">
        <v>186</v>
      </c>
      <c r="B263" s="28"/>
    </row>
    <row r="264" spans="1:2" s="26" customFormat="1" ht="12.75" hidden="1">
      <c r="A264" s="25" t="s">
        <v>187</v>
      </c>
      <c r="B264" s="28"/>
    </row>
    <row r="265" spans="1:2" s="26" customFormat="1" ht="12.75" hidden="1">
      <c r="A265" s="25" t="s">
        <v>188</v>
      </c>
      <c r="B265" s="28"/>
    </row>
    <row r="266" spans="1:2" s="26" customFormat="1" ht="12.75" hidden="1">
      <c r="A266" s="25" t="s">
        <v>189</v>
      </c>
      <c r="B266" s="28"/>
    </row>
    <row r="267" spans="1:2" s="26" customFormat="1" ht="12.75" hidden="1">
      <c r="A267" s="25" t="s">
        <v>190</v>
      </c>
      <c r="B267" s="28"/>
    </row>
    <row r="268" spans="1:2" s="26" customFormat="1" ht="12.75" hidden="1">
      <c r="A268" s="25" t="s">
        <v>191</v>
      </c>
      <c r="B268" s="28"/>
    </row>
    <row r="269" spans="1:2" s="26" customFormat="1" ht="12.75" hidden="1">
      <c r="A269" s="25" t="s">
        <v>192</v>
      </c>
      <c r="B269" s="28"/>
    </row>
    <row r="270" spans="1:2" s="26" customFormat="1" ht="12.75" hidden="1">
      <c r="A270" s="25" t="s">
        <v>193</v>
      </c>
      <c r="B270" s="28"/>
    </row>
    <row r="271" spans="1:2" s="26" customFormat="1" ht="12.75" hidden="1">
      <c r="A271" s="25" t="s">
        <v>194</v>
      </c>
      <c r="B271" s="28"/>
    </row>
    <row r="272" spans="1:2" s="26" customFormat="1" ht="12.75" hidden="1">
      <c r="A272" s="25" t="s">
        <v>195</v>
      </c>
      <c r="B272" s="28"/>
    </row>
    <row r="273" spans="1:2" s="26" customFormat="1" ht="12.75" hidden="1">
      <c r="A273" s="25" t="s">
        <v>196</v>
      </c>
      <c r="B273" s="28"/>
    </row>
    <row r="274" spans="1:2" s="26" customFormat="1" ht="12.75" hidden="1">
      <c r="A274" s="25" t="s">
        <v>197</v>
      </c>
      <c r="B274" s="28"/>
    </row>
    <row r="275" spans="1:2" s="26" customFormat="1" ht="12.75" hidden="1">
      <c r="A275" s="25" t="s">
        <v>198</v>
      </c>
      <c r="B275" s="28"/>
    </row>
    <row r="276" spans="1:2" s="26" customFormat="1" ht="12.75" hidden="1">
      <c r="A276" s="25" t="s">
        <v>199</v>
      </c>
      <c r="B276" s="28"/>
    </row>
    <row r="277" spans="1:2" s="26" customFormat="1" ht="12.75" hidden="1">
      <c r="A277" s="25" t="s">
        <v>200</v>
      </c>
      <c r="B277" s="28"/>
    </row>
    <row r="278" spans="1:2" s="26" customFormat="1" ht="12.75" hidden="1">
      <c r="A278" s="25" t="s">
        <v>201</v>
      </c>
      <c r="B278" s="28"/>
    </row>
    <row r="279" spans="1:2" s="26" customFormat="1" ht="12.75" hidden="1">
      <c r="A279" s="25" t="s">
        <v>202</v>
      </c>
      <c r="B279" s="28"/>
    </row>
    <row r="280" spans="1:2" s="26" customFormat="1" ht="12.75" hidden="1">
      <c r="A280" s="25" t="s">
        <v>203</v>
      </c>
      <c r="B280" s="28"/>
    </row>
    <row r="281" spans="1:2" s="26" customFormat="1" ht="12.75" hidden="1">
      <c r="A281" s="25" t="s">
        <v>204</v>
      </c>
      <c r="B281" s="28"/>
    </row>
    <row r="282" spans="1:2" s="26" customFormat="1" ht="12.75" hidden="1">
      <c r="A282" s="25" t="s">
        <v>205</v>
      </c>
      <c r="B282" s="28"/>
    </row>
    <row r="283" spans="1:2" s="26" customFormat="1" ht="12.75" hidden="1">
      <c r="A283" s="25" t="s">
        <v>206</v>
      </c>
      <c r="B283" s="28"/>
    </row>
    <row r="284" spans="1:2" s="26" customFormat="1" ht="12.75" hidden="1">
      <c r="A284" s="25" t="s">
        <v>207</v>
      </c>
      <c r="B284" s="28"/>
    </row>
    <row r="285" spans="1:2" s="26" customFormat="1" ht="12.75" hidden="1">
      <c r="A285" s="25" t="s">
        <v>208</v>
      </c>
      <c r="B285" s="28"/>
    </row>
    <row r="286" spans="1:2" s="26" customFormat="1" ht="12.75" hidden="1">
      <c r="A286" s="25" t="s">
        <v>209</v>
      </c>
      <c r="B286" s="28"/>
    </row>
    <row r="287" spans="1:2" s="26" customFormat="1" ht="12.75" hidden="1">
      <c r="A287" s="25" t="s">
        <v>210</v>
      </c>
      <c r="B287" s="28"/>
    </row>
    <row r="288" spans="1:2" s="26" customFormat="1" ht="12.75" hidden="1">
      <c r="A288" s="25" t="s">
        <v>211</v>
      </c>
      <c r="B288" s="28"/>
    </row>
    <row r="289" spans="1:2" s="26" customFormat="1" ht="12.75" hidden="1">
      <c r="A289" s="25" t="s">
        <v>212</v>
      </c>
      <c r="B289" s="28"/>
    </row>
    <row r="290" spans="1:2" s="26" customFormat="1" ht="12.75" hidden="1">
      <c r="A290" s="25" t="s">
        <v>213</v>
      </c>
      <c r="B290" s="28"/>
    </row>
    <row r="291" spans="1:2" s="26" customFormat="1" ht="12.75" hidden="1">
      <c r="A291" s="25" t="s">
        <v>214</v>
      </c>
      <c r="B291" s="28"/>
    </row>
    <row r="292" spans="1:2" s="26" customFormat="1" ht="12.75" hidden="1">
      <c r="A292" s="25" t="s">
        <v>215</v>
      </c>
      <c r="B292" s="28"/>
    </row>
    <row r="293" spans="1:2" s="26" customFormat="1" ht="12.75" hidden="1">
      <c r="A293" s="25" t="s">
        <v>216</v>
      </c>
      <c r="B293" s="28"/>
    </row>
    <row r="294" spans="1:2" s="26" customFormat="1" ht="12.75" hidden="1">
      <c r="A294" s="25" t="s">
        <v>217</v>
      </c>
      <c r="B294" s="28"/>
    </row>
    <row r="295" spans="1:2" s="26" customFormat="1" ht="12.75" hidden="1">
      <c r="A295" s="25" t="s">
        <v>218</v>
      </c>
      <c r="B295" s="28"/>
    </row>
    <row r="296" spans="1:2" s="26" customFormat="1" ht="12.75" hidden="1">
      <c r="A296" s="25" t="s">
        <v>219</v>
      </c>
      <c r="B296" s="28"/>
    </row>
    <row r="297" spans="1:2" s="26" customFormat="1" ht="12.75" hidden="1">
      <c r="A297" s="25" t="s">
        <v>220</v>
      </c>
      <c r="B297" s="28"/>
    </row>
    <row r="298" spans="1:2" s="26" customFormat="1" ht="12.75" hidden="1">
      <c r="A298" s="25" t="s">
        <v>221</v>
      </c>
      <c r="B298" s="28"/>
    </row>
    <row r="299" spans="1:2" s="26" customFormat="1" ht="12.75" hidden="1">
      <c r="A299" s="25" t="s">
        <v>222</v>
      </c>
      <c r="B299" s="28"/>
    </row>
    <row r="300" spans="1:2" s="26" customFormat="1" ht="12.75" hidden="1">
      <c r="A300" s="25" t="s">
        <v>223</v>
      </c>
      <c r="B300" s="28"/>
    </row>
    <row r="301" spans="1:2" s="26" customFormat="1" ht="12.75" hidden="1">
      <c r="A301" s="25" t="s">
        <v>224</v>
      </c>
      <c r="B301" s="28"/>
    </row>
    <row r="302" spans="1:2" s="26" customFormat="1" ht="12.75" hidden="1">
      <c r="A302" s="25" t="s">
        <v>225</v>
      </c>
      <c r="B302" s="28"/>
    </row>
    <row r="303" spans="1:2" s="26" customFormat="1" ht="12.75" hidden="1">
      <c r="A303" s="25" t="s">
        <v>226</v>
      </c>
      <c r="B303" s="28"/>
    </row>
    <row r="304" spans="1:2" s="26" customFormat="1" ht="12.75" hidden="1">
      <c r="A304" s="25" t="s">
        <v>227</v>
      </c>
      <c r="B304" s="28"/>
    </row>
    <row r="305" spans="1:2" s="26" customFormat="1" ht="12.75" hidden="1">
      <c r="A305" s="25" t="s">
        <v>228</v>
      </c>
      <c r="B305" s="28"/>
    </row>
    <row r="306" spans="1:2" s="26" customFormat="1" ht="12.75" hidden="1">
      <c r="A306" s="25" t="s">
        <v>229</v>
      </c>
      <c r="B306" s="28"/>
    </row>
    <row r="307" spans="1:2" s="26" customFormat="1" ht="12.75" hidden="1">
      <c r="A307" s="25" t="s">
        <v>230</v>
      </c>
      <c r="B307" s="28"/>
    </row>
    <row r="308" spans="1:2" s="26" customFormat="1" ht="12.75" hidden="1">
      <c r="A308" s="25" t="s">
        <v>231</v>
      </c>
      <c r="B308" s="28"/>
    </row>
    <row r="309" spans="1:2" s="26" customFormat="1" ht="12.75" hidden="1">
      <c r="A309" s="25" t="s">
        <v>232</v>
      </c>
      <c r="B309" s="28"/>
    </row>
    <row r="310" spans="1:2" s="26" customFormat="1" ht="12.75" hidden="1">
      <c r="A310" s="25" t="s">
        <v>233</v>
      </c>
      <c r="B310" s="28"/>
    </row>
    <row r="311" spans="1:2" s="26" customFormat="1" ht="12.75" hidden="1">
      <c r="A311" s="25" t="s">
        <v>234</v>
      </c>
      <c r="B311" s="28"/>
    </row>
    <row r="312" spans="1:2" s="26" customFormat="1" ht="12.75" hidden="1">
      <c r="A312" s="25" t="s">
        <v>235</v>
      </c>
      <c r="B312" s="28"/>
    </row>
    <row r="313" spans="1:2" s="26" customFormat="1" ht="12.75" hidden="1">
      <c r="A313" s="25" t="s">
        <v>236</v>
      </c>
      <c r="B313" s="28"/>
    </row>
    <row r="314" spans="1:2" s="26" customFormat="1" ht="12.75" hidden="1">
      <c r="A314" s="25" t="s">
        <v>237</v>
      </c>
      <c r="B314" s="28"/>
    </row>
    <row r="315" spans="1:2" s="26" customFormat="1" ht="12.75" hidden="1">
      <c r="A315" s="25" t="s">
        <v>238</v>
      </c>
      <c r="B315" s="28"/>
    </row>
    <row r="316" spans="1:2" s="26" customFormat="1" ht="12.75" hidden="1">
      <c r="A316" s="25" t="s">
        <v>239</v>
      </c>
      <c r="B316" s="28"/>
    </row>
    <row r="317" spans="1:2" s="26" customFormat="1" ht="12.75" hidden="1">
      <c r="A317" s="25" t="s">
        <v>240</v>
      </c>
      <c r="B317" s="28"/>
    </row>
    <row r="318" spans="1:2" s="26" customFormat="1" ht="12.75" hidden="1">
      <c r="A318" s="25" t="s">
        <v>241</v>
      </c>
      <c r="B318" s="28"/>
    </row>
    <row r="319" spans="1:2" s="26" customFormat="1" ht="12.75" hidden="1">
      <c r="A319" s="25" t="s">
        <v>242</v>
      </c>
      <c r="B319" s="28"/>
    </row>
    <row r="320" spans="1:2" s="26" customFormat="1" ht="12.75" hidden="1">
      <c r="A320" s="25" t="s">
        <v>243</v>
      </c>
      <c r="B320" s="28"/>
    </row>
    <row r="321" spans="1:2" s="26" customFormat="1" ht="12.75" hidden="1">
      <c r="A321" s="25" t="s">
        <v>244</v>
      </c>
      <c r="B321" s="28"/>
    </row>
    <row r="322" spans="1:2" s="26" customFormat="1" ht="12.75" hidden="1">
      <c r="A322" s="25" t="s">
        <v>245</v>
      </c>
      <c r="B322" s="28"/>
    </row>
    <row r="323" spans="1:2" s="26" customFormat="1" ht="12.75" hidden="1">
      <c r="A323" s="25" t="s">
        <v>246</v>
      </c>
      <c r="B323" s="28"/>
    </row>
    <row r="324" spans="1:2" s="26" customFormat="1" ht="12.75" hidden="1">
      <c r="A324" s="25" t="s">
        <v>247</v>
      </c>
      <c r="B324" s="28"/>
    </row>
    <row r="325" spans="1:2" s="26" customFormat="1" ht="12.75" hidden="1">
      <c r="A325" s="25" t="s">
        <v>248</v>
      </c>
      <c r="B325" s="28"/>
    </row>
    <row r="326" spans="1:2" s="26" customFormat="1" ht="12.75" hidden="1">
      <c r="A326" s="25" t="s">
        <v>249</v>
      </c>
      <c r="B326" s="28"/>
    </row>
    <row r="327" spans="1:2" s="26" customFormat="1" ht="12.75" hidden="1">
      <c r="A327" s="25" t="s">
        <v>250</v>
      </c>
      <c r="B327" s="28"/>
    </row>
    <row r="328" spans="1:2" s="26" customFormat="1" ht="12.75" hidden="1">
      <c r="A328" s="25" t="s">
        <v>251</v>
      </c>
      <c r="B328" s="28"/>
    </row>
    <row r="329" spans="1:2" s="26" customFormat="1" ht="12.75" hidden="1">
      <c r="A329" s="25" t="s">
        <v>252</v>
      </c>
      <c r="B329" s="28"/>
    </row>
    <row r="330" spans="1:2" s="26" customFormat="1" ht="12.75" hidden="1">
      <c r="A330" s="25" t="s">
        <v>253</v>
      </c>
      <c r="B330" s="28"/>
    </row>
    <row r="331" spans="1:2" s="26" customFormat="1" ht="12.75" hidden="1">
      <c r="A331" s="25" t="s">
        <v>254</v>
      </c>
      <c r="B331" s="28"/>
    </row>
    <row r="332" spans="1:2" s="26" customFormat="1" ht="12.75" hidden="1">
      <c r="A332" s="25" t="s">
        <v>255</v>
      </c>
      <c r="B332" s="28"/>
    </row>
    <row r="333" spans="1:2" s="26" customFormat="1" ht="12.75" hidden="1">
      <c r="A333" s="25" t="s">
        <v>256</v>
      </c>
      <c r="B333" s="28"/>
    </row>
    <row r="334" spans="1:2" s="26" customFormat="1" ht="12.75" hidden="1">
      <c r="A334" s="25" t="s">
        <v>257</v>
      </c>
      <c r="B334" s="28"/>
    </row>
    <row r="335" spans="1:2" s="26" customFormat="1" ht="12.75" hidden="1">
      <c r="A335" s="25" t="s">
        <v>258</v>
      </c>
      <c r="B335" s="28"/>
    </row>
    <row r="336" spans="1:2" s="26" customFormat="1" ht="12.75" hidden="1">
      <c r="A336" s="25" t="s">
        <v>259</v>
      </c>
      <c r="B336" s="28"/>
    </row>
    <row r="337" spans="1:2" s="26" customFormat="1" ht="12.75" hidden="1">
      <c r="A337" s="25" t="s">
        <v>260</v>
      </c>
      <c r="B337" s="28"/>
    </row>
    <row r="338" spans="1:2" s="26" customFormat="1" ht="12.75" hidden="1">
      <c r="A338" s="25" t="s">
        <v>261</v>
      </c>
      <c r="B338" s="28"/>
    </row>
    <row r="339" spans="1:2" s="26" customFormat="1" ht="12.75" hidden="1">
      <c r="A339" s="25" t="s">
        <v>262</v>
      </c>
      <c r="B339" s="28"/>
    </row>
    <row r="340" spans="1:2" s="26" customFormat="1" ht="12.75" hidden="1">
      <c r="A340" s="25" t="s">
        <v>263</v>
      </c>
      <c r="B340" s="28"/>
    </row>
    <row r="341" spans="1:2" s="26" customFormat="1" ht="12.75" hidden="1">
      <c r="A341" s="25" t="s">
        <v>264</v>
      </c>
      <c r="B341" s="28"/>
    </row>
    <row r="342" spans="1:2" s="26" customFormat="1" ht="12.75" hidden="1">
      <c r="A342" s="25" t="s">
        <v>265</v>
      </c>
      <c r="B342" s="28"/>
    </row>
    <row r="343" spans="1:2" s="26" customFormat="1" ht="12.75" hidden="1">
      <c r="A343" s="25" t="s">
        <v>266</v>
      </c>
      <c r="B343" s="28"/>
    </row>
    <row r="344" spans="1:2" s="26" customFormat="1" ht="12.75" hidden="1">
      <c r="A344" s="25" t="s">
        <v>267</v>
      </c>
      <c r="B344" s="28"/>
    </row>
    <row r="345" spans="1:2" s="26" customFormat="1" ht="12.75" hidden="1">
      <c r="A345" s="25" t="s">
        <v>268</v>
      </c>
      <c r="B345" s="28"/>
    </row>
    <row r="346" spans="1:2" s="26" customFormat="1" ht="12.75" hidden="1">
      <c r="A346" s="25" t="s">
        <v>269</v>
      </c>
      <c r="B346" s="28"/>
    </row>
    <row r="347" spans="1:2" s="26" customFormat="1" ht="12.75" hidden="1">
      <c r="A347" s="25" t="s">
        <v>270</v>
      </c>
      <c r="B347" s="28"/>
    </row>
    <row r="348" spans="1:2" s="26" customFormat="1" ht="12.75" hidden="1">
      <c r="A348" s="25" t="s">
        <v>271</v>
      </c>
      <c r="B348" s="28"/>
    </row>
    <row r="349" spans="1:2" s="26" customFormat="1" ht="12.75" hidden="1">
      <c r="A349" s="25" t="s">
        <v>272</v>
      </c>
      <c r="B349" s="28"/>
    </row>
    <row r="350" spans="1:2" s="26" customFormat="1" ht="12.75" hidden="1">
      <c r="A350" s="25" t="s">
        <v>273</v>
      </c>
      <c r="B350" s="28"/>
    </row>
    <row r="351" spans="1:2" s="26" customFormat="1" ht="12.75" hidden="1">
      <c r="A351" s="25" t="s">
        <v>274</v>
      </c>
      <c r="B351" s="28"/>
    </row>
    <row r="352" spans="1:2" s="26" customFormat="1" ht="12.75" hidden="1">
      <c r="A352" s="25" t="s">
        <v>275</v>
      </c>
      <c r="B352" s="28"/>
    </row>
    <row r="353" spans="1:2" s="26" customFormat="1" ht="12.75" hidden="1">
      <c r="A353" s="25" t="s">
        <v>276</v>
      </c>
      <c r="B353" s="28"/>
    </row>
    <row r="354" spans="1:2" s="26" customFormat="1" ht="12.75" hidden="1">
      <c r="A354" s="25" t="s">
        <v>277</v>
      </c>
      <c r="B354" s="28"/>
    </row>
    <row r="355" spans="1:2" s="26" customFormat="1" ht="12.75" hidden="1">
      <c r="A355" s="25" t="s">
        <v>278</v>
      </c>
      <c r="B355" s="28"/>
    </row>
    <row r="356" spans="1:2" s="26" customFormat="1" ht="12.75" hidden="1">
      <c r="A356" s="25" t="s">
        <v>279</v>
      </c>
      <c r="B356" s="28"/>
    </row>
    <row r="357" spans="1:2" s="26" customFormat="1" ht="12.75" hidden="1">
      <c r="A357" s="25" t="s">
        <v>280</v>
      </c>
      <c r="B357" s="28"/>
    </row>
    <row r="358" spans="1:2" s="26" customFormat="1" ht="12.75" hidden="1">
      <c r="A358" s="25" t="s">
        <v>281</v>
      </c>
      <c r="B358" s="28"/>
    </row>
    <row r="359" spans="1:2" s="26" customFormat="1" ht="12.75" hidden="1">
      <c r="A359" s="25" t="s">
        <v>282</v>
      </c>
      <c r="B359" s="28"/>
    </row>
    <row r="360" spans="1:2" s="26" customFormat="1" ht="12.75" hidden="1">
      <c r="A360" s="25" t="s">
        <v>283</v>
      </c>
      <c r="B360" s="28"/>
    </row>
    <row r="361" spans="1:2" s="26" customFormat="1" ht="12.75" hidden="1">
      <c r="A361" s="25" t="s">
        <v>284</v>
      </c>
      <c r="B361" s="28"/>
    </row>
    <row r="362" spans="1:2" s="26" customFormat="1" ht="12.75" hidden="1">
      <c r="A362" s="25" t="s">
        <v>285</v>
      </c>
      <c r="B362" s="28"/>
    </row>
    <row r="363" spans="1:2" s="26" customFormat="1" ht="12.75" hidden="1">
      <c r="A363" s="25" t="s">
        <v>286</v>
      </c>
      <c r="B363" s="28"/>
    </row>
    <row r="364" spans="1:2" s="26" customFormat="1" ht="12.75" hidden="1">
      <c r="A364" s="25" t="s">
        <v>287</v>
      </c>
      <c r="B364" s="28"/>
    </row>
    <row r="365" spans="1:2" s="26" customFormat="1" ht="12.75" hidden="1">
      <c r="A365" s="25" t="s">
        <v>288</v>
      </c>
      <c r="B365" s="28"/>
    </row>
    <row r="366" spans="1:2" s="26" customFormat="1" ht="12.75" hidden="1">
      <c r="A366" s="25" t="s">
        <v>289</v>
      </c>
      <c r="B366" s="28"/>
    </row>
    <row r="367" spans="1:2" s="26" customFormat="1" ht="12.75" hidden="1">
      <c r="A367" s="25" t="s">
        <v>290</v>
      </c>
      <c r="B367" s="28"/>
    </row>
    <row r="368" spans="1:2" s="26" customFormat="1" ht="12.75" hidden="1">
      <c r="A368" s="25" t="s">
        <v>291</v>
      </c>
      <c r="B368" s="28"/>
    </row>
    <row r="369" spans="1:2" s="26" customFormat="1" ht="12.75" hidden="1">
      <c r="A369" s="25" t="s">
        <v>292</v>
      </c>
      <c r="B369" s="28"/>
    </row>
    <row r="370" spans="1:2" s="26" customFormat="1" ht="12.75" hidden="1">
      <c r="A370" s="25" t="s">
        <v>293</v>
      </c>
      <c r="B370" s="28"/>
    </row>
    <row r="371" spans="1:2" s="26" customFormat="1" ht="12.75" hidden="1">
      <c r="A371" s="25" t="s">
        <v>294</v>
      </c>
      <c r="B371" s="28"/>
    </row>
    <row r="372" spans="1:2" s="26" customFormat="1" ht="12.75" hidden="1">
      <c r="A372" s="25" t="s">
        <v>295</v>
      </c>
      <c r="B372" s="28"/>
    </row>
    <row r="373" spans="1:2" s="26" customFormat="1" ht="12.75" hidden="1">
      <c r="A373" s="25" t="s">
        <v>296</v>
      </c>
      <c r="B373" s="28"/>
    </row>
    <row r="374" spans="1:2" s="26" customFormat="1" ht="12.75" hidden="1">
      <c r="A374" s="25" t="s">
        <v>297</v>
      </c>
      <c r="B374" s="28"/>
    </row>
    <row r="375" spans="1:2" s="26" customFormat="1" ht="12.75" hidden="1">
      <c r="A375" s="25" t="s">
        <v>298</v>
      </c>
      <c r="B375" s="28"/>
    </row>
    <row r="376" spans="1:2" s="26" customFormat="1" ht="12.75" hidden="1">
      <c r="A376" s="25" t="s">
        <v>299</v>
      </c>
      <c r="B376" s="28"/>
    </row>
    <row r="377" spans="1:2" s="26" customFormat="1" ht="12.75" hidden="1">
      <c r="A377" s="25" t="s">
        <v>300</v>
      </c>
      <c r="B377" s="28"/>
    </row>
    <row r="378" spans="1:2" s="26" customFormat="1" ht="12.75" hidden="1">
      <c r="A378" s="25" t="s">
        <v>301</v>
      </c>
      <c r="B378" s="28"/>
    </row>
    <row r="379" spans="1:2" s="26" customFormat="1" ht="12.75" hidden="1">
      <c r="A379" s="25" t="s">
        <v>302</v>
      </c>
      <c r="B379" s="28"/>
    </row>
    <row r="380" spans="1:2" s="26" customFormat="1" ht="12.75" hidden="1">
      <c r="A380" s="25" t="s">
        <v>303</v>
      </c>
      <c r="B380" s="28"/>
    </row>
    <row r="381" spans="1:2" s="26" customFormat="1" ht="12.75" hidden="1">
      <c r="A381" s="25" t="s">
        <v>304</v>
      </c>
      <c r="B381" s="28"/>
    </row>
    <row r="382" spans="1:2" s="26" customFormat="1" ht="12.75" hidden="1">
      <c r="A382" s="25" t="s">
        <v>305</v>
      </c>
      <c r="B382" s="28"/>
    </row>
    <row r="383" spans="1:2" s="26" customFormat="1" ht="12.75" hidden="1">
      <c r="A383" s="25" t="s">
        <v>306</v>
      </c>
      <c r="B383" s="28"/>
    </row>
    <row r="384" spans="1:2" s="26" customFormat="1" ht="12.75" hidden="1">
      <c r="A384" s="25" t="s">
        <v>307</v>
      </c>
      <c r="B384" s="28"/>
    </row>
    <row r="385" spans="1:2" s="26" customFormat="1" ht="12.75" hidden="1">
      <c r="A385" s="25" t="s">
        <v>308</v>
      </c>
      <c r="B385" s="28"/>
    </row>
    <row r="386" spans="1:2" s="26" customFormat="1" ht="12.75" hidden="1">
      <c r="A386" s="25" t="s">
        <v>309</v>
      </c>
      <c r="B386" s="28"/>
    </row>
    <row r="387" spans="1:2" s="26" customFormat="1" ht="12.75" hidden="1">
      <c r="A387" s="25" t="s">
        <v>310</v>
      </c>
      <c r="B387" s="28"/>
    </row>
    <row r="388" spans="1:2" s="26" customFormat="1" ht="12.75" hidden="1">
      <c r="A388" s="25" t="s">
        <v>311</v>
      </c>
      <c r="B388" s="28"/>
    </row>
    <row r="389" spans="1:2" s="26" customFormat="1" ht="12.75" hidden="1">
      <c r="A389" s="25" t="s">
        <v>312</v>
      </c>
      <c r="B389" s="28"/>
    </row>
    <row r="390" spans="1:2" s="26" customFormat="1" ht="13.5" hidden="1" thickBot="1">
      <c r="A390" s="30" t="s">
        <v>313</v>
      </c>
      <c r="B390" s="28"/>
    </row>
    <row r="391" s="26" customFormat="1" ht="12.75" hidden="1"/>
  </sheetData>
  <sheetProtection sheet="1"/>
  <mergeCells count="1">
    <mergeCell ref="C1:C2"/>
  </mergeCells>
  <dataValidations count="1">
    <dataValidation type="list" allowBlank="1" showInputMessage="1" showErrorMessage="1" sqref="A2">
      <formula1>$A$100:$A$390</formula1>
    </dataValidation>
  </dataValidations>
  <hyperlinks>
    <hyperlink ref="C1:C2" location="Totalt!A1" tooltip="Tillbaka till Totalt resultat" display="Tillbaka till totalt resultat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zoomScale="90" zoomScaleNormal="90" zoomScalePageLayoutView="93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4" sqref="A14:IV14"/>
    </sheetView>
  </sheetViews>
  <sheetFormatPr defaultColWidth="9.140625" defaultRowHeight="15"/>
  <cols>
    <col min="1" max="1" width="15.7109375" style="0" customWidth="1"/>
    <col min="2" max="5" width="13.7109375" style="0" customWidth="1"/>
    <col min="6" max="6" width="13.7109375" style="6" customWidth="1"/>
    <col min="7" max="11" width="13.7109375" style="0" customWidth="1"/>
    <col min="12" max="12" width="13.7109375" style="6" customWidth="1"/>
    <col min="13" max="16" width="13.7109375" style="0" customWidth="1"/>
    <col min="17" max="17" width="13.7109375" style="6" customWidth="1"/>
    <col min="18" max="19" width="13.7109375" style="0" customWidth="1"/>
    <col min="20" max="21" width="10.7109375" style="0" customWidth="1"/>
  </cols>
  <sheetData>
    <row r="1" spans="1:21" ht="15" thickBot="1">
      <c r="A1" s="82" t="s">
        <v>314</v>
      </c>
      <c r="B1" s="56"/>
      <c r="C1" s="56"/>
      <c r="D1" s="56"/>
      <c r="E1" s="56"/>
      <c r="F1" s="57"/>
      <c r="G1" s="56"/>
      <c r="H1" s="56"/>
      <c r="I1" s="56"/>
      <c r="J1" s="56"/>
      <c r="K1" s="56"/>
      <c r="L1" s="57"/>
      <c r="M1" s="56"/>
      <c r="N1" s="56"/>
      <c r="O1" s="56"/>
      <c r="P1" s="56"/>
      <c r="Q1" s="57"/>
      <c r="R1" s="56"/>
      <c r="S1" s="56"/>
      <c r="T1" s="59"/>
      <c r="U1" s="58"/>
    </row>
    <row r="2" spans="1:21" ht="192" customHeight="1">
      <c r="A2" s="83"/>
      <c r="B2" s="47" t="s">
        <v>528</v>
      </c>
      <c r="C2" s="47" t="s">
        <v>315</v>
      </c>
      <c r="D2" s="47" t="s">
        <v>316</v>
      </c>
      <c r="E2" s="47" t="s">
        <v>317</v>
      </c>
      <c r="F2" s="47" t="s">
        <v>427</v>
      </c>
      <c r="G2" s="47" t="s">
        <v>318</v>
      </c>
      <c r="H2" s="47" t="s">
        <v>319</v>
      </c>
      <c r="I2" s="47" t="s">
        <v>320</v>
      </c>
      <c r="J2" s="47" t="s">
        <v>321</v>
      </c>
      <c r="K2" s="47" t="s">
        <v>322</v>
      </c>
      <c r="L2" s="47" t="s">
        <v>428</v>
      </c>
      <c r="M2" s="47" t="s">
        <v>323</v>
      </c>
      <c r="N2" s="47" t="s">
        <v>529</v>
      </c>
      <c r="O2" s="47" t="s">
        <v>429</v>
      </c>
      <c r="P2" s="47" t="s">
        <v>324</v>
      </c>
      <c r="Q2" s="47" t="s">
        <v>430</v>
      </c>
      <c r="R2" s="47" t="s">
        <v>325</v>
      </c>
      <c r="S2" s="63" t="s">
        <v>431</v>
      </c>
      <c r="T2" s="61" t="s">
        <v>493</v>
      </c>
      <c r="U2" s="62" t="s">
        <v>491</v>
      </c>
    </row>
    <row r="3" spans="1:21" ht="14.25">
      <c r="A3" s="3" t="s">
        <v>33</v>
      </c>
      <c r="B3" s="14">
        <v>3</v>
      </c>
      <c r="C3" s="14">
        <v>3</v>
      </c>
      <c r="D3" s="14">
        <v>3</v>
      </c>
      <c r="E3" s="14">
        <v>3</v>
      </c>
      <c r="F3" s="13">
        <v>3</v>
      </c>
      <c r="G3" s="14">
        <v>3</v>
      </c>
      <c r="H3" s="14">
        <v>3</v>
      </c>
      <c r="I3" s="14">
        <v>3</v>
      </c>
      <c r="J3" s="14">
        <v>3</v>
      </c>
      <c r="K3" s="18">
        <v>0</v>
      </c>
      <c r="L3" s="13">
        <v>3</v>
      </c>
      <c r="M3" s="14">
        <v>3</v>
      </c>
      <c r="N3" s="18">
        <v>0</v>
      </c>
      <c r="O3" s="13">
        <v>3</v>
      </c>
      <c r="P3" s="18">
        <v>0</v>
      </c>
      <c r="Q3" s="18">
        <v>0</v>
      </c>
      <c r="R3" s="16">
        <v>3</v>
      </c>
      <c r="S3" s="20">
        <v>0</v>
      </c>
      <c r="T3" s="64">
        <f aca="true" t="shared" si="0" ref="T3:T8">SUM(B3:S3)</f>
        <v>39</v>
      </c>
      <c r="U3" s="36">
        <f aca="true" t="shared" si="1" ref="U3:U8">(T3/54)*100</f>
        <v>72.22222222222221</v>
      </c>
    </row>
    <row r="4" spans="1:21" ht="14.25">
      <c r="A4" s="3" t="s">
        <v>42</v>
      </c>
      <c r="B4" s="14">
        <v>3</v>
      </c>
      <c r="C4" s="14">
        <v>3</v>
      </c>
      <c r="D4" s="14">
        <v>3</v>
      </c>
      <c r="E4" s="14">
        <v>3</v>
      </c>
      <c r="F4" s="13">
        <v>3</v>
      </c>
      <c r="G4" s="14">
        <v>3</v>
      </c>
      <c r="H4" s="14">
        <v>3</v>
      </c>
      <c r="I4" s="14">
        <v>3</v>
      </c>
      <c r="J4" s="14">
        <v>3</v>
      </c>
      <c r="K4" s="14">
        <v>3</v>
      </c>
      <c r="L4" s="13">
        <v>3</v>
      </c>
      <c r="M4" s="14">
        <v>3</v>
      </c>
      <c r="N4" s="18">
        <v>0</v>
      </c>
      <c r="O4" s="13">
        <v>3</v>
      </c>
      <c r="P4" s="14">
        <v>3</v>
      </c>
      <c r="Q4" s="18">
        <v>0</v>
      </c>
      <c r="R4" s="16">
        <v>3</v>
      </c>
      <c r="S4" s="15">
        <v>3</v>
      </c>
      <c r="T4" s="64">
        <f t="shared" si="0"/>
        <v>48</v>
      </c>
      <c r="U4" s="36">
        <f t="shared" si="1"/>
        <v>88.88888888888889</v>
      </c>
    </row>
    <row r="5" spans="1:21" ht="14.25">
      <c r="A5" s="3" t="s">
        <v>65</v>
      </c>
      <c r="B5" s="14">
        <v>3</v>
      </c>
      <c r="C5" s="14">
        <v>3</v>
      </c>
      <c r="D5" s="13">
        <v>3</v>
      </c>
      <c r="E5" s="14">
        <v>3</v>
      </c>
      <c r="F5" s="13">
        <v>3</v>
      </c>
      <c r="G5" s="14">
        <v>3</v>
      </c>
      <c r="H5" s="18">
        <v>0</v>
      </c>
      <c r="I5" s="14">
        <v>3</v>
      </c>
      <c r="J5" s="14">
        <v>3</v>
      </c>
      <c r="K5" s="13">
        <v>3</v>
      </c>
      <c r="L5" s="13">
        <v>3</v>
      </c>
      <c r="M5" s="14">
        <v>3</v>
      </c>
      <c r="N5" s="18">
        <v>0</v>
      </c>
      <c r="O5" s="13">
        <v>3</v>
      </c>
      <c r="P5" s="14">
        <v>3</v>
      </c>
      <c r="Q5" s="18">
        <v>0</v>
      </c>
      <c r="R5" s="16">
        <v>3</v>
      </c>
      <c r="S5" s="20">
        <v>0</v>
      </c>
      <c r="T5" s="64">
        <f t="shared" si="0"/>
        <v>42</v>
      </c>
      <c r="U5" s="36">
        <f t="shared" si="1"/>
        <v>77.77777777777779</v>
      </c>
    </row>
    <row r="6" spans="1:21" ht="14.25">
      <c r="A6" s="3" t="s">
        <v>71</v>
      </c>
      <c r="B6" s="14">
        <v>3</v>
      </c>
      <c r="C6" s="14">
        <v>3</v>
      </c>
      <c r="D6" s="18">
        <v>0</v>
      </c>
      <c r="E6" s="18">
        <v>0</v>
      </c>
      <c r="F6" s="18">
        <v>0</v>
      </c>
      <c r="G6" s="14">
        <v>3</v>
      </c>
      <c r="H6" s="18">
        <v>0</v>
      </c>
      <c r="I6" s="14">
        <v>3</v>
      </c>
      <c r="J6" s="13">
        <v>3</v>
      </c>
      <c r="K6" s="18">
        <v>0</v>
      </c>
      <c r="L6" s="13">
        <v>3</v>
      </c>
      <c r="M6" s="14">
        <v>3</v>
      </c>
      <c r="N6" s="18">
        <v>0</v>
      </c>
      <c r="O6" s="18">
        <v>0</v>
      </c>
      <c r="P6" s="18">
        <v>0</v>
      </c>
      <c r="Q6" s="18">
        <v>0</v>
      </c>
      <c r="R6" s="15">
        <v>3</v>
      </c>
      <c r="S6" s="20">
        <v>0</v>
      </c>
      <c r="T6" s="64">
        <f t="shared" si="0"/>
        <v>24</v>
      </c>
      <c r="U6" s="36">
        <f t="shared" si="1"/>
        <v>44.44444444444444</v>
      </c>
    </row>
    <row r="7" spans="1:21" ht="14.25">
      <c r="A7" s="3" t="s">
        <v>92</v>
      </c>
      <c r="B7" s="14">
        <v>3</v>
      </c>
      <c r="C7" s="14">
        <v>3</v>
      </c>
      <c r="D7" s="14">
        <v>3</v>
      </c>
      <c r="E7" s="14">
        <v>3</v>
      </c>
      <c r="F7" s="13">
        <v>3</v>
      </c>
      <c r="G7" s="14">
        <v>3</v>
      </c>
      <c r="H7" s="14">
        <v>3</v>
      </c>
      <c r="I7" s="14">
        <v>3</v>
      </c>
      <c r="J7" s="14">
        <v>3</v>
      </c>
      <c r="K7" s="14">
        <v>3</v>
      </c>
      <c r="L7" s="13">
        <v>3</v>
      </c>
      <c r="M7" s="13">
        <v>3</v>
      </c>
      <c r="N7" s="18">
        <v>0</v>
      </c>
      <c r="O7" s="18">
        <v>0</v>
      </c>
      <c r="P7" s="18">
        <v>0</v>
      </c>
      <c r="Q7" s="18">
        <v>0</v>
      </c>
      <c r="R7" s="16">
        <v>3</v>
      </c>
      <c r="S7" s="20">
        <v>0</v>
      </c>
      <c r="T7" s="64">
        <f t="shared" si="0"/>
        <v>39</v>
      </c>
      <c r="U7" s="36">
        <f t="shared" si="1"/>
        <v>72.22222222222221</v>
      </c>
    </row>
    <row r="8" spans="1:21" ht="14.25">
      <c r="A8" s="3" t="s">
        <v>141</v>
      </c>
      <c r="B8" s="14">
        <v>3</v>
      </c>
      <c r="C8" s="14">
        <v>3</v>
      </c>
      <c r="D8" s="14">
        <v>3</v>
      </c>
      <c r="E8" s="14">
        <v>3</v>
      </c>
      <c r="F8" s="18">
        <v>0</v>
      </c>
      <c r="G8" s="14">
        <v>3</v>
      </c>
      <c r="H8" s="14">
        <v>3</v>
      </c>
      <c r="I8" s="14">
        <v>3</v>
      </c>
      <c r="J8" s="14">
        <v>3</v>
      </c>
      <c r="K8" s="14">
        <v>3</v>
      </c>
      <c r="L8" s="13">
        <v>3</v>
      </c>
      <c r="M8" s="14">
        <v>3</v>
      </c>
      <c r="N8" s="13">
        <v>3</v>
      </c>
      <c r="O8" s="18">
        <v>0</v>
      </c>
      <c r="P8" s="14">
        <v>3</v>
      </c>
      <c r="Q8" s="18">
        <v>0</v>
      </c>
      <c r="R8" s="16">
        <v>3</v>
      </c>
      <c r="S8" s="15">
        <v>3</v>
      </c>
      <c r="T8" s="64">
        <f t="shared" si="0"/>
        <v>45</v>
      </c>
      <c r="U8" s="36">
        <f t="shared" si="1"/>
        <v>83.33333333333334</v>
      </c>
    </row>
    <row r="9" spans="1:21" ht="14.25">
      <c r="A9" s="3" t="s">
        <v>153</v>
      </c>
      <c r="B9" s="14">
        <v>3</v>
      </c>
      <c r="C9" s="14">
        <v>3</v>
      </c>
      <c r="D9" s="14">
        <v>3</v>
      </c>
      <c r="E9" s="18">
        <v>0</v>
      </c>
      <c r="F9" s="18">
        <v>0</v>
      </c>
      <c r="G9" s="14">
        <v>3</v>
      </c>
      <c r="H9" s="18">
        <v>0</v>
      </c>
      <c r="I9" s="14">
        <v>3</v>
      </c>
      <c r="J9" s="14">
        <v>3</v>
      </c>
      <c r="K9" s="14">
        <v>3</v>
      </c>
      <c r="L9" s="13">
        <v>3</v>
      </c>
      <c r="M9" s="14">
        <v>3</v>
      </c>
      <c r="N9" s="14">
        <v>3</v>
      </c>
      <c r="O9" s="13">
        <v>3</v>
      </c>
      <c r="P9" s="14">
        <v>3</v>
      </c>
      <c r="Q9" s="18">
        <v>0</v>
      </c>
      <c r="R9" s="16">
        <v>3</v>
      </c>
      <c r="S9" s="15">
        <v>3</v>
      </c>
      <c r="T9" s="64">
        <f aca="true" t="shared" si="2" ref="T9:T14">SUM(B9:S9)</f>
        <v>42</v>
      </c>
      <c r="U9" s="36">
        <f aca="true" t="shared" si="3" ref="U9:U14">(T9/54)*100</f>
        <v>77.77777777777779</v>
      </c>
    </row>
    <row r="10" spans="1:21" ht="14.25">
      <c r="A10" s="3" t="s">
        <v>159</v>
      </c>
      <c r="B10" s="14">
        <v>3</v>
      </c>
      <c r="C10" s="14">
        <v>3</v>
      </c>
      <c r="D10" s="14">
        <v>3</v>
      </c>
      <c r="E10" s="14">
        <v>3</v>
      </c>
      <c r="F10" s="18">
        <v>0</v>
      </c>
      <c r="G10" s="14">
        <v>3</v>
      </c>
      <c r="H10" s="13">
        <v>3</v>
      </c>
      <c r="I10" s="14">
        <v>3</v>
      </c>
      <c r="J10" s="14">
        <v>3</v>
      </c>
      <c r="K10" s="14">
        <v>3</v>
      </c>
      <c r="L10" s="18">
        <v>0</v>
      </c>
      <c r="M10" s="14">
        <v>3</v>
      </c>
      <c r="N10" s="14">
        <v>3</v>
      </c>
      <c r="O10" s="13">
        <v>3</v>
      </c>
      <c r="P10" s="18">
        <v>0</v>
      </c>
      <c r="Q10" s="13">
        <v>3</v>
      </c>
      <c r="R10" s="16">
        <v>3</v>
      </c>
      <c r="S10" s="20">
        <v>0</v>
      </c>
      <c r="T10" s="64">
        <f t="shared" si="2"/>
        <v>42</v>
      </c>
      <c r="U10" s="36">
        <f t="shared" si="3"/>
        <v>77.77777777777779</v>
      </c>
    </row>
    <row r="11" spans="1:21" ht="14.25">
      <c r="A11" s="3" t="s">
        <v>166</v>
      </c>
      <c r="B11" s="14">
        <v>3</v>
      </c>
      <c r="C11" s="18">
        <v>0</v>
      </c>
      <c r="D11" s="14">
        <v>3</v>
      </c>
      <c r="E11" s="14">
        <v>3</v>
      </c>
      <c r="F11" s="18">
        <v>0</v>
      </c>
      <c r="G11" s="14">
        <v>3</v>
      </c>
      <c r="H11" s="14">
        <v>3</v>
      </c>
      <c r="I11" s="14">
        <v>3</v>
      </c>
      <c r="J11" s="14">
        <v>3</v>
      </c>
      <c r="K11" s="14">
        <v>3</v>
      </c>
      <c r="L11" s="13">
        <v>3</v>
      </c>
      <c r="M11" s="14">
        <v>3</v>
      </c>
      <c r="N11" s="18">
        <v>0</v>
      </c>
      <c r="O11" s="13">
        <v>3</v>
      </c>
      <c r="P11" s="18">
        <v>0</v>
      </c>
      <c r="Q11" s="18">
        <v>0</v>
      </c>
      <c r="R11" s="15">
        <v>3</v>
      </c>
      <c r="S11" s="15">
        <v>3</v>
      </c>
      <c r="T11" s="64">
        <f t="shared" si="2"/>
        <v>39</v>
      </c>
      <c r="U11" s="36">
        <f t="shared" si="3"/>
        <v>72.22222222222221</v>
      </c>
    </row>
    <row r="12" spans="1:21" ht="14.25">
      <c r="A12" s="3" t="s">
        <v>189</v>
      </c>
      <c r="B12" s="14">
        <v>3</v>
      </c>
      <c r="C12" s="14">
        <v>3</v>
      </c>
      <c r="D12" s="14">
        <v>3</v>
      </c>
      <c r="E12" s="14">
        <v>3</v>
      </c>
      <c r="F12" s="13">
        <v>3</v>
      </c>
      <c r="G12" s="13">
        <v>3</v>
      </c>
      <c r="H12" s="13">
        <v>3</v>
      </c>
      <c r="I12" s="14">
        <v>3</v>
      </c>
      <c r="J12" s="14">
        <v>3</v>
      </c>
      <c r="K12" s="18">
        <v>0</v>
      </c>
      <c r="L12" s="13">
        <v>3</v>
      </c>
      <c r="M12" s="14">
        <v>3</v>
      </c>
      <c r="N12" s="14">
        <v>3</v>
      </c>
      <c r="O12" s="18">
        <v>0</v>
      </c>
      <c r="P12" s="14">
        <v>3</v>
      </c>
      <c r="Q12" s="18">
        <v>0</v>
      </c>
      <c r="R12" s="16">
        <v>3</v>
      </c>
      <c r="S12" s="20">
        <v>0</v>
      </c>
      <c r="T12" s="64">
        <f t="shared" si="2"/>
        <v>42</v>
      </c>
      <c r="U12" s="36">
        <f t="shared" si="3"/>
        <v>77.77777777777779</v>
      </c>
    </row>
    <row r="13" spans="1:21" ht="14.25">
      <c r="A13" s="75" t="s">
        <v>202</v>
      </c>
      <c r="B13" s="14">
        <v>3</v>
      </c>
      <c r="C13" s="14">
        <v>3</v>
      </c>
      <c r="D13" s="14">
        <v>3</v>
      </c>
      <c r="E13" s="14">
        <v>3</v>
      </c>
      <c r="F13" s="18">
        <v>0</v>
      </c>
      <c r="G13" s="13">
        <v>3</v>
      </c>
      <c r="H13" s="13">
        <v>3</v>
      </c>
      <c r="I13" s="14">
        <v>3</v>
      </c>
      <c r="J13" s="14">
        <v>3</v>
      </c>
      <c r="K13" s="18">
        <v>0</v>
      </c>
      <c r="L13" s="18">
        <v>0</v>
      </c>
      <c r="M13" s="14">
        <v>3</v>
      </c>
      <c r="N13" s="13">
        <v>3</v>
      </c>
      <c r="O13" s="13">
        <v>3</v>
      </c>
      <c r="P13" s="14">
        <v>3</v>
      </c>
      <c r="Q13" s="18">
        <v>0</v>
      </c>
      <c r="R13" s="16">
        <v>3</v>
      </c>
      <c r="S13" s="15">
        <v>3</v>
      </c>
      <c r="T13" s="64">
        <f t="shared" si="2"/>
        <v>42</v>
      </c>
      <c r="U13" s="36">
        <f t="shared" si="3"/>
        <v>77.77777777777779</v>
      </c>
    </row>
    <row r="14" spans="1:21" ht="14.25">
      <c r="A14" s="3" t="s">
        <v>214</v>
      </c>
      <c r="B14" s="14">
        <v>3</v>
      </c>
      <c r="C14" s="14">
        <v>3</v>
      </c>
      <c r="D14" s="14">
        <v>3</v>
      </c>
      <c r="E14" s="14">
        <v>3</v>
      </c>
      <c r="F14" s="18">
        <v>0</v>
      </c>
      <c r="G14" s="18">
        <v>0</v>
      </c>
      <c r="H14" s="14">
        <v>3</v>
      </c>
      <c r="I14" s="14">
        <v>3</v>
      </c>
      <c r="J14" s="14">
        <v>3</v>
      </c>
      <c r="K14" s="14">
        <v>3</v>
      </c>
      <c r="L14" s="18">
        <v>0</v>
      </c>
      <c r="M14" s="14">
        <v>3</v>
      </c>
      <c r="N14" s="18">
        <v>0</v>
      </c>
      <c r="O14" s="18">
        <v>0</v>
      </c>
      <c r="P14" s="18">
        <v>0</v>
      </c>
      <c r="Q14" s="18">
        <v>0</v>
      </c>
      <c r="R14" s="16">
        <v>3</v>
      </c>
      <c r="S14" s="20">
        <v>0</v>
      </c>
      <c r="T14" s="64">
        <f t="shared" si="2"/>
        <v>30</v>
      </c>
      <c r="U14" s="36">
        <f t="shared" si="3"/>
        <v>55.55555555555556</v>
      </c>
    </row>
    <row r="15" spans="1:21" ht="14.25">
      <c r="A15" s="3" t="s">
        <v>236</v>
      </c>
      <c r="B15" s="14">
        <v>3</v>
      </c>
      <c r="C15" s="14">
        <v>3</v>
      </c>
      <c r="D15" s="14">
        <v>3</v>
      </c>
      <c r="E15" s="14">
        <v>3</v>
      </c>
      <c r="F15" s="13">
        <v>3</v>
      </c>
      <c r="G15" s="14">
        <v>3</v>
      </c>
      <c r="H15" s="14">
        <v>3</v>
      </c>
      <c r="I15" s="14">
        <v>3</v>
      </c>
      <c r="J15" s="14">
        <v>3</v>
      </c>
      <c r="K15" s="14">
        <v>3</v>
      </c>
      <c r="L15" s="13">
        <v>3</v>
      </c>
      <c r="M15" s="14">
        <v>3</v>
      </c>
      <c r="N15" s="18">
        <v>0</v>
      </c>
      <c r="O15" s="13">
        <v>3</v>
      </c>
      <c r="P15" s="14">
        <v>3</v>
      </c>
      <c r="Q15" s="13">
        <v>3</v>
      </c>
      <c r="R15" s="16">
        <v>3</v>
      </c>
      <c r="S15" s="15">
        <v>3</v>
      </c>
      <c r="T15" s="64">
        <f>SUM(B15:S15)</f>
        <v>51</v>
      </c>
      <c r="U15" s="36">
        <f>(T15/54)*100</f>
        <v>94.44444444444444</v>
      </c>
    </row>
    <row r="16" spans="1:21" ht="14.25">
      <c r="A16" s="3" t="s">
        <v>271</v>
      </c>
      <c r="B16" s="14">
        <v>3</v>
      </c>
      <c r="C16" s="18">
        <v>0</v>
      </c>
      <c r="D16" s="14">
        <v>3</v>
      </c>
      <c r="E16" s="18">
        <v>0</v>
      </c>
      <c r="F16" s="18">
        <v>0</v>
      </c>
      <c r="G16" s="18">
        <v>0</v>
      </c>
      <c r="H16" s="14">
        <v>3</v>
      </c>
      <c r="I16" s="14">
        <v>3</v>
      </c>
      <c r="J16" s="14">
        <v>3</v>
      </c>
      <c r="K16" s="14">
        <v>3</v>
      </c>
      <c r="L16" s="18">
        <v>0</v>
      </c>
      <c r="M16" s="14">
        <v>3</v>
      </c>
      <c r="N16" s="14">
        <v>3</v>
      </c>
      <c r="O16" s="18">
        <v>0</v>
      </c>
      <c r="P16" s="18">
        <v>0</v>
      </c>
      <c r="Q16" s="18">
        <v>0</v>
      </c>
      <c r="R16" s="16">
        <v>3</v>
      </c>
      <c r="S16" s="20">
        <v>0</v>
      </c>
      <c r="T16" s="64">
        <f>SUM(B16:S16)</f>
        <v>27</v>
      </c>
      <c r="U16" s="36">
        <f>(T16/54)*100</f>
        <v>50</v>
      </c>
    </row>
    <row r="17" spans="1:21" ht="14.25">
      <c r="A17" s="3" t="s">
        <v>299</v>
      </c>
      <c r="B17" s="14">
        <v>3</v>
      </c>
      <c r="C17" s="14">
        <v>3</v>
      </c>
      <c r="D17" s="14">
        <v>3</v>
      </c>
      <c r="E17" s="14">
        <v>3</v>
      </c>
      <c r="F17" s="18">
        <v>0</v>
      </c>
      <c r="G17" s="14">
        <v>3</v>
      </c>
      <c r="H17" s="14">
        <v>3</v>
      </c>
      <c r="I17" s="14">
        <v>3</v>
      </c>
      <c r="J17" s="14">
        <v>3</v>
      </c>
      <c r="K17" s="14">
        <v>3</v>
      </c>
      <c r="L17" s="18">
        <v>0</v>
      </c>
      <c r="M17" s="14">
        <v>3</v>
      </c>
      <c r="N17" s="18">
        <v>0</v>
      </c>
      <c r="O17" s="13">
        <v>3</v>
      </c>
      <c r="P17" s="18">
        <v>0</v>
      </c>
      <c r="Q17" s="18">
        <v>0</v>
      </c>
      <c r="R17" s="16">
        <v>3</v>
      </c>
      <c r="S17" s="15">
        <v>3</v>
      </c>
      <c r="T17" s="64">
        <f>SUM(B17:S17)</f>
        <v>39</v>
      </c>
      <c r="U17" s="36">
        <f>(T17/54)*100</f>
        <v>72.22222222222221</v>
      </c>
    </row>
    <row r="19" ht="14.25" hidden="1">
      <c r="A19" s="10" t="s">
        <v>487</v>
      </c>
    </row>
    <row r="20" ht="14.25" hidden="1">
      <c r="A20" s="11" t="s">
        <v>488</v>
      </c>
    </row>
    <row r="21" ht="14.25" hidden="1">
      <c r="A21" s="11" t="s">
        <v>489</v>
      </c>
    </row>
    <row r="22" ht="14.25" hidden="1">
      <c r="A22" s="12"/>
    </row>
  </sheetData>
  <sheetProtection/>
  <mergeCells count="1">
    <mergeCell ref="A1:A2"/>
  </mergeCells>
  <hyperlinks>
    <hyperlink ref="A1" location="Totalt!A1" tooltip="Tillbaka till Totalt resultat" display="Förskol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A2"/>
    </sheetView>
  </sheetViews>
  <sheetFormatPr defaultColWidth="9.140625" defaultRowHeight="15"/>
  <cols>
    <col min="1" max="1" width="15.7109375" style="0" customWidth="1"/>
    <col min="2" max="12" width="13.7109375" style="0" customWidth="1"/>
    <col min="13" max="13" width="13.7109375" style="6" customWidth="1"/>
    <col min="14" max="17" width="13.7109375" style="0" customWidth="1"/>
    <col min="18" max="19" width="10.7109375" style="0" customWidth="1"/>
  </cols>
  <sheetData>
    <row r="1" spans="1:19" ht="15.75" thickBot="1">
      <c r="A1" s="82" t="s">
        <v>326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6"/>
      <c r="O1" s="56"/>
      <c r="P1" s="56"/>
      <c r="Q1" s="56"/>
      <c r="R1" s="59"/>
      <c r="S1" s="58"/>
    </row>
    <row r="2" spans="1:19" ht="205.5" customHeight="1">
      <c r="A2" s="83"/>
      <c r="B2" s="47" t="s">
        <v>432</v>
      </c>
      <c r="C2" s="47" t="s">
        <v>327</v>
      </c>
      <c r="D2" s="47" t="s">
        <v>328</v>
      </c>
      <c r="E2" s="47" t="s">
        <v>433</v>
      </c>
      <c r="F2" s="47" t="s">
        <v>329</v>
      </c>
      <c r="G2" s="47" t="s">
        <v>330</v>
      </c>
      <c r="H2" s="47" t="s">
        <v>331</v>
      </c>
      <c r="I2" s="47" t="s">
        <v>332</v>
      </c>
      <c r="J2" s="47" t="s">
        <v>324</v>
      </c>
      <c r="K2" s="47" t="s">
        <v>333</v>
      </c>
      <c r="L2" s="47" t="s">
        <v>334</v>
      </c>
      <c r="M2" s="47" t="s">
        <v>434</v>
      </c>
      <c r="N2" s="47" t="s">
        <v>335</v>
      </c>
      <c r="O2" s="47" t="s">
        <v>336</v>
      </c>
      <c r="P2" s="47" t="s">
        <v>337</v>
      </c>
      <c r="Q2" s="48" t="s">
        <v>325</v>
      </c>
      <c r="R2" s="61" t="s">
        <v>494</v>
      </c>
      <c r="S2" s="62" t="s">
        <v>491</v>
      </c>
    </row>
    <row r="3" spans="1:19" ht="15">
      <c r="A3" s="3" t="s">
        <v>33</v>
      </c>
      <c r="B3" s="14">
        <v>3</v>
      </c>
      <c r="C3" s="14">
        <v>3</v>
      </c>
      <c r="D3" s="14">
        <v>3</v>
      </c>
      <c r="E3" s="18">
        <v>0</v>
      </c>
      <c r="F3" s="14">
        <v>3</v>
      </c>
      <c r="G3" s="14">
        <v>3</v>
      </c>
      <c r="H3" s="18">
        <v>0</v>
      </c>
      <c r="I3" s="14">
        <v>3</v>
      </c>
      <c r="J3" s="14">
        <v>3</v>
      </c>
      <c r="K3" s="18">
        <v>0</v>
      </c>
      <c r="L3" s="18">
        <v>0</v>
      </c>
      <c r="M3" s="13">
        <v>3</v>
      </c>
      <c r="N3" s="14">
        <v>3</v>
      </c>
      <c r="O3" s="14">
        <v>3</v>
      </c>
      <c r="P3" s="14">
        <v>3</v>
      </c>
      <c r="Q3" s="16">
        <v>3</v>
      </c>
      <c r="R3" s="64">
        <f aca="true" t="shared" si="0" ref="R3:R8">SUM(B3:Q3)</f>
        <v>36</v>
      </c>
      <c r="S3" s="36">
        <f aca="true" t="shared" si="1" ref="S3:S8">(R3/48)*100</f>
        <v>75</v>
      </c>
    </row>
    <row r="4" spans="1:19" ht="15">
      <c r="A4" s="3" t="s">
        <v>42</v>
      </c>
      <c r="B4" s="14">
        <v>3</v>
      </c>
      <c r="C4" s="18">
        <v>0</v>
      </c>
      <c r="D4" s="14">
        <v>3</v>
      </c>
      <c r="E4" s="18">
        <v>0</v>
      </c>
      <c r="F4" s="14">
        <v>3</v>
      </c>
      <c r="G4" s="14">
        <v>3</v>
      </c>
      <c r="H4" s="14">
        <v>3</v>
      </c>
      <c r="I4" s="14">
        <v>3</v>
      </c>
      <c r="J4" s="14">
        <v>3</v>
      </c>
      <c r="K4" s="14">
        <v>3</v>
      </c>
      <c r="L4" s="18">
        <v>0</v>
      </c>
      <c r="M4" s="13">
        <v>3</v>
      </c>
      <c r="N4" s="14">
        <v>3</v>
      </c>
      <c r="O4" s="14">
        <v>3</v>
      </c>
      <c r="P4" s="14">
        <v>3</v>
      </c>
      <c r="Q4" s="16">
        <v>3</v>
      </c>
      <c r="R4" s="64">
        <f t="shared" si="0"/>
        <v>39</v>
      </c>
      <c r="S4" s="36">
        <f t="shared" si="1"/>
        <v>81.25</v>
      </c>
    </row>
    <row r="5" spans="1:19" ht="15">
      <c r="A5" s="3" t="s">
        <v>65</v>
      </c>
      <c r="B5" s="14">
        <v>3</v>
      </c>
      <c r="C5" s="18">
        <v>0</v>
      </c>
      <c r="D5" s="18">
        <v>0</v>
      </c>
      <c r="E5" s="18">
        <v>0</v>
      </c>
      <c r="F5" s="14">
        <v>3</v>
      </c>
      <c r="G5" s="14">
        <v>3</v>
      </c>
      <c r="H5" s="14">
        <v>3</v>
      </c>
      <c r="I5" s="14">
        <v>3</v>
      </c>
      <c r="J5" s="14">
        <v>3</v>
      </c>
      <c r="K5" s="13">
        <v>3</v>
      </c>
      <c r="L5" s="18">
        <v>0</v>
      </c>
      <c r="M5" s="18">
        <v>0</v>
      </c>
      <c r="N5" s="14">
        <v>3</v>
      </c>
      <c r="O5" s="13">
        <v>3</v>
      </c>
      <c r="P5" s="14">
        <v>3</v>
      </c>
      <c r="Q5" s="16">
        <v>3</v>
      </c>
      <c r="R5" s="64">
        <f t="shared" si="0"/>
        <v>33</v>
      </c>
      <c r="S5" s="36">
        <f t="shared" si="1"/>
        <v>68.75</v>
      </c>
    </row>
    <row r="6" spans="1:19" ht="15">
      <c r="A6" s="3" t="s">
        <v>71</v>
      </c>
      <c r="B6" s="14">
        <v>3</v>
      </c>
      <c r="C6" s="14">
        <v>3</v>
      </c>
      <c r="D6" s="18">
        <v>0</v>
      </c>
      <c r="E6" s="18">
        <v>0</v>
      </c>
      <c r="F6" s="14">
        <v>3</v>
      </c>
      <c r="G6" s="14">
        <v>3</v>
      </c>
      <c r="H6" s="18">
        <v>0</v>
      </c>
      <c r="I6" s="13">
        <v>3</v>
      </c>
      <c r="J6" s="18">
        <v>0</v>
      </c>
      <c r="K6" s="14">
        <v>3</v>
      </c>
      <c r="L6" s="18">
        <v>0</v>
      </c>
      <c r="M6" s="18">
        <v>0</v>
      </c>
      <c r="N6" s="14">
        <v>3</v>
      </c>
      <c r="O6" s="14">
        <v>3</v>
      </c>
      <c r="P6" s="14">
        <v>3</v>
      </c>
      <c r="Q6" s="15">
        <v>3</v>
      </c>
      <c r="R6" s="64">
        <f t="shared" si="0"/>
        <v>30</v>
      </c>
      <c r="S6" s="36">
        <f t="shared" si="1"/>
        <v>62.5</v>
      </c>
    </row>
    <row r="7" spans="1:19" ht="14.25">
      <c r="A7" s="3" t="s">
        <v>92</v>
      </c>
      <c r="B7" s="13">
        <v>3</v>
      </c>
      <c r="C7" s="14">
        <v>3</v>
      </c>
      <c r="D7" s="18">
        <v>0</v>
      </c>
      <c r="E7" s="18">
        <v>0</v>
      </c>
      <c r="F7" s="14">
        <v>3</v>
      </c>
      <c r="G7" s="13">
        <v>3</v>
      </c>
      <c r="H7" s="18">
        <v>0</v>
      </c>
      <c r="I7" s="13">
        <v>3</v>
      </c>
      <c r="J7" s="18">
        <v>0</v>
      </c>
      <c r="K7" s="13">
        <v>3</v>
      </c>
      <c r="L7" s="18">
        <v>0</v>
      </c>
      <c r="M7" s="18">
        <v>0</v>
      </c>
      <c r="N7" s="14">
        <v>3</v>
      </c>
      <c r="O7" s="14">
        <v>3</v>
      </c>
      <c r="P7" s="14">
        <v>3</v>
      </c>
      <c r="Q7" s="16">
        <v>3</v>
      </c>
      <c r="R7" s="64">
        <f t="shared" si="0"/>
        <v>30</v>
      </c>
      <c r="S7" s="36">
        <f t="shared" si="1"/>
        <v>62.5</v>
      </c>
    </row>
    <row r="8" spans="1:19" ht="14.25">
      <c r="A8" s="3" t="s">
        <v>141</v>
      </c>
      <c r="B8" s="14">
        <v>3</v>
      </c>
      <c r="C8" s="14">
        <v>3</v>
      </c>
      <c r="D8" s="13">
        <v>3</v>
      </c>
      <c r="E8" s="13">
        <v>3</v>
      </c>
      <c r="F8" s="14">
        <v>3</v>
      </c>
      <c r="G8" s="14">
        <v>3</v>
      </c>
      <c r="H8" s="14">
        <v>3</v>
      </c>
      <c r="I8" s="14">
        <v>3</v>
      </c>
      <c r="J8" s="14">
        <v>3</v>
      </c>
      <c r="K8" s="13">
        <v>3</v>
      </c>
      <c r="L8" s="14">
        <v>3</v>
      </c>
      <c r="M8" s="18">
        <v>0</v>
      </c>
      <c r="N8" s="14">
        <v>3</v>
      </c>
      <c r="O8" s="14">
        <v>3</v>
      </c>
      <c r="P8" s="14">
        <v>3</v>
      </c>
      <c r="Q8" s="16">
        <v>3</v>
      </c>
      <c r="R8" s="64">
        <f t="shared" si="0"/>
        <v>45</v>
      </c>
      <c r="S8" s="36">
        <f t="shared" si="1"/>
        <v>93.75</v>
      </c>
    </row>
    <row r="9" spans="1:19" ht="14.25">
      <c r="A9" s="3" t="s">
        <v>153</v>
      </c>
      <c r="B9" s="14">
        <v>3</v>
      </c>
      <c r="C9" s="14">
        <v>3</v>
      </c>
      <c r="D9" s="14">
        <v>3</v>
      </c>
      <c r="E9" s="18">
        <v>0</v>
      </c>
      <c r="F9" s="14">
        <v>3</v>
      </c>
      <c r="G9" s="14">
        <v>3</v>
      </c>
      <c r="H9" s="18">
        <v>0</v>
      </c>
      <c r="I9" s="13">
        <v>3</v>
      </c>
      <c r="J9" s="14">
        <v>3</v>
      </c>
      <c r="K9" s="14">
        <v>3</v>
      </c>
      <c r="L9" s="14">
        <v>3</v>
      </c>
      <c r="M9" s="13">
        <v>3</v>
      </c>
      <c r="N9" s="14">
        <v>3</v>
      </c>
      <c r="O9" s="14">
        <v>3</v>
      </c>
      <c r="P9" s="14">
        <v>3</v>
      </c>
      <c r="Q9" s="16">
        <v>3</v>
      </c>
      <c r="R9" s="64">
        <f aca="true" t="shared" si="2" ref="R9:R14">SUM(B9:Q9)</f>
        <v>42</v>
      </c>
      <c r="S9" s="36">
        <f aca="true" t="shared" si="3" ref="S9:S14">(R9/48)*100</f>
        <v>87.5</v>
      </c>
    </row>
    <row r="10" spans="1:19" ht="14.25">
      <c r="A10" s="3" t="s">
        <v>159</v>
      </c>
      <c r="B10" s="14">
        <v>3</v>
      </c>
      <c r="C10" s="14">
        <v>3</v>
      </c>
      <c r="D10" s="14">
        <v>3</v>
      </c>
      <c r="E10" s="18">
        <v>0</v>
      </c>
      <c r="F10" s="14">
        <v>3</v>
      </c>
      <c r="G10" s="14">
        <v>3</v>
      </c>
      <c r="H10" s="14">
        <v>3</v>
      </c>
      <c r="I10" s="13">
        <v>3</v>
      </c>
      <c r="J10" s="14">
        <v>3</v>
      </c>
      <c r="K10" s="14">
        <v>3</v>
      </c>
      <c r="L10" s="18">
        <v>0</v>
      </c>
      <c r="M10" s="18">
        <v>0</v>
      </c>
      <c r="N10" s="14">
        <v>3</v>
      </c>
      <c r="O10" s="14">
        <v>3</v>
      </c>
      <c r="P10" s="14">
        <v>3</v>
      </c>
      <c r="Q10" s="16">
        <v>3</v>
      </c>
      <c r="R10" s="64">
        <f t="shared" si="2"/>
        <v>39</v>
      </c>
      <c r="S10" s="36">
        <f t="shared" si="3"/>
        <v>81.25</v>
      </c>
    </row>
    <row r="11" spans="1:19" ht="14.25">
      <c r="A11" s="3" t="s">
        <v>166</v>
      </c>
      <c r="B11" s="14">
        <v>3</v>
      </c>
      <c r="C11" s="14">
        <v>3</v>
      </c>
      <c r="D11" s="14">
        <v>3</v>
      </c>
      <c r="E11" s="18">
        <v>0</v>
      </c>
      <c r="F11" s="14">
        <v>3</v>
      </c>
      <c r="G11" s="13">
        <v>3</v>
      </c>
      <c r="H11" s="14">
        <v>3</v>
      </c>
      <c r="I11" s="14">
        <v>3</v>
      </c>
      <c r="J11" s="14">
        <v>3</v>
      </c>
      <c r="K11" s="14">
        <v>3</v>
      </c>
      <c r="L11" s="14">
        <v>3</v>
      </c>
      <c r="M11" s="18">
        <v>0</v>
      </c>
      <c r="N11" s="14">
        <v>3</v>
      </c>
      <c r="O11" s="14">
        <v>3</v>
      </c>
      <c r="P11" s="14">
        <v>3</v>
      </c>
      <c r="Q11" s="16">
        <v>3</v>
      </c>
      <c r="R11" s="64">
        <f t="shared" si="2"/>
        <v>42</v>
      </c>
      <c r="S11" s="36">
        <f t="shared" si="3"/>
        <v>87.5</v>
      </c>
    </row>
    <row r="12" spans="1:19" ht="14.25">
      <c r="A12" s="3" t="s">
        <v>189</v>
      </c>
      <c r="B12" s="14">
        <v>3</v>
      </c>
      <c r="C12" s="14">
        <v>3</v>
      </c>
      <c r="D12" s="13">
        <v>3</v>
      </c>
      <c r="E12" s="18">
        <v>0</v>
      </c>
      <c r="F12" s="14">
        <v>3</v>
      </c>
      <c r="G12" s="14">
        <v>3</v>
      </c>
      <c r="H12" s="14">
        <v>3</v>
      </c>
      <c r="I12" s="14">
        <v>3</v>
      </c>
      <c r="J12" s="14">
        <v>3</v>
      </c>
      <c r="K12" s="13">
        <v>3</v>
      </c>
      <c r="L12" s="18">
        <v>0</v>
      </c>
      <c r="M12" s="18">
        <v>0</v>
      </c>
      <c r="N12" s="14">
        <v>3</v>
      </c>
      <c r="O12" s="14">
        <v>3</v>
      </c>
      <c r="P12" s="14">
        <v>3</v>
      </c>
      <c r="Q12" s="16">
        <v>3</v>
      </c>
      <c r="R12" s="64">
        <f t="shared" si="2"/>
        <v>39</v>
      </c>
      <c r="S12" s="36">
        <f t="shared" si="3"/>
        <v>81.25</v>
      </c>
    </row>
    <row r="13" spans="1:19" ht="14.25">
      <c r="A13" s="75" t="s">
        <v>202</v>
      </c>
      <c r="B13" s="14">
        <v>3</v>
      </c>
      <c r="C13" s="14">
        <v>3</v>
      </c>
      <c r="D13" s="14">
        <v>3</v>
      </c>
      <c r="E13" s="18">
        <v>0</v>
      </c>
      <c r="F13" s="14">
        <v>3</v>
      </c>
      <c r="G13" s="14">
        <v>3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  <c r="M13" s="18">
        <v>0</v>
      </c>
      <c r="N13" s="14">
        <v>3</v>
      </c>
      <c r="O13" s="14">
        <v>3</v>
      </c>
      <c r="P13" s="14">
        <v>3</v>
      </c>
      <c r="Q13" s="16">
        <v>3</v>
      </c>
      <c r="R13" s="64">
        <f t="shared" si="2"/>
        <v>42</v>
      </c>
      <c r="S13" s="36">
        <f t="shared" si="3"/>
        <v>87.5</v>
      </c>
    </row>
    <row r="14" spans="1:19" ht="14.25">
      <c r="A14" s="3" t="s">
        <v>214</v>
      </c>
      <c r="B14" s="14">
        <v>3</v>
      </c>
      <c r="C14" s="14">
        <v>3</v>
      </c>
      <c r="D14" s="14">
        <v>3</v>
      </c>
      <c r="E14" s="18">
        <v>0</v>
      </c>
      <c r="F14" s="14">
        <v>3</v>
      </c>
      <c r="G14" s="14">
        <v>3</v>
      </c>
      <c r="H14" s="18">
        <v>0</v>
      </c>
      <c r="I14" s="14">
        <v>3</v>
      </c>
      <c r="J14" s="18">
        <v>0</v>
      </c>
      <c r="K14" s="14">
        <v>3</v>
      </c>
      <c r="L14" s="14">
        <v>3</v>
      </c>
      <c r="M14" s="18">
        <v>0</v>
      </c>
      <c r="N14" s="14">
        <v>3</v>
      </c>
      <c r="O14" s="14">
        <v>3</v>
      </c>
      <c r="P14" s="13">
        <v>3</v>
      </c>
      <c r="Q14" s="16">
        <v>3</v>
      </c>
      <c r="R14" s="64">
        <f t="shared" si="2"/>
        <v>36</v>
      </c>
      <c r="S14" s="36">
        <f t="shared" si="3"/>
        <v>75</v>
      </c>
    </row>
    <row r="15" spans="1:19" ht="14.25">
      <c r="A15" s="3" t="s">
        <v>271</v>
      </c>
      <c r="B15" s="14">
        <v>3</v>
      </c>
      <c r="C15" s="14">
        <v>3</v>
      </c>
      <c r="D15" s="14">
        <v>3</v>
      </c>
      <c r="E15" s="18">
        <v>0</v>
      </c>
      <c r="F15" s="14">
        <v>3</v>
      </c>
      <c r="G15" s="14">
        <v>3</v>
      </c>
      <c r="H15" s="14">
        <v>3</v>
      </c>
      <c r="I15" s="14">
        <v>3</v>
      </c>
      <c r="J15" s="14">
        <v>3</v>
      </c>
      <c r="K15" s="14">
        <v>3</v>
      </c>
      <c r="L15" s="18">
        <v>0</v>
      </c>
      <c r="M15" s="18">
        <v>0</v>
      </c>
      <c r="N15" s="14">
        <v>3</v>
      </c>
      <c r="O15" s="14">
        <v>3</v>
      </c>
      <c r="P15" s="14">
        <v>3</v>
      </c>
      <c r="Q15" s="16">
        <v>3</v>
      </c>
      <c r="R15" s="64">
        <f>SUM(B15:Q15)</f>
        <v>39</v>
      </c>
      <c r="S15" s="36">
        <f>(R15/48)*100</f>
        <v>81.25</v>
      </c>
    </row>
    <row r="16" spans="1:19" ht="14.25">
      <c r="A16" s="3" t="s">
        <v>298</v>
      </c>
      <c r="B16" s="14">
        <v>3</v>
      </c>
      <c r="C16" s="14">
        <v>3</v>
      </c>
      <c r="D16" s="13">
        <v>3</v>
      </c>
      <c r="E16" s="18">
        <v>0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4">
        <v>3</v>
      </c>
      <c r="M16" s="18">
        <v>0</v>
      </c>
      <c r="N16" s="14">
        <v>3</v>
      </c>
      <c r="O16" s="14">
        <v>3</v>
      </c>
      <c r="P16" s="14">
        <v>3</v>
      </c>
      <c r="Q16" s="16">
        <v>3</v>
      </c>
      <c r="R16" s="64">
        <f>SUM(B16:Q16)</f>
        <v>42</v>
      </c>
      <c r="S16" s="36">
        <f>(R16/48)*100</f>
        <v>87.5</v>
      </c>
    </row>
    <row r="17" spans="1:19" ht="14.25">
      <c r="A17" s="3" t="s">
        <v>299</v>
      </c>
      <c r="B17" s="14">
        <v>3</v>
      </c>
      <c r="C17" s="18">
        <v>0</v>
      </c>
      <c r="D17" s="18">
        <v>0</v>
      </c>
      <c r="E17" s="18">
        <v>0</v>
      </c>
      <c r="F17" s="14">
        <v>3</v>
      </c>
      <c r="G17" s="18">
        <v>0</v>
      </c>
      <c r="H17" s="14">
        <v>3</v>
      </c>
      <c r="I17" s="14">
        <v>3</v>
      </c>
      <c r="J17" s="18">
        <v>0</v>
      </c>
      <c r="K17" s="14">
        <v>3</v>
      </c>
      <c r="L17" s="18">
        <v>0</v>
      </c>
      <c r="M17" s="18">
        <v>0</v>
      </c>
      <c r="N17" s="14">
        <v>3</v>
      </c>
      <c r="O17" s="14">
        <v>3</v>
      </c>
      <c r="P17" s="14">
        <v>3</v>
      </c>
      <c r="Q17" s="16">
        <v>3</v>
      </c>
      <c r="R17" s="64">
        <f>SUM(B17:Q17)</f>
        <v>27</v>
      </c>
      <c r="S17" s="36">
        <f>(R17/48)*100</f>
        <v>56.25</v>
      </c>
    </row>
    <row r="20" ht="14.25" hidden="1">
      <c r="A20" s="10" t="s">
        <v>487</v>
      </c>
    </row>
    <row r="21" ht="14.25" hidden="1">
      <c r="A21" s="11" t="s">
        <v>488</v>
      </c>
    </row>
    <row r="22" ht="14.25" hidden="1">
      <c r="A22" s="11" t="s">
        <v>489</v>
      </c>
    </row>
    <row r="23" ht="14.25" hidden="1">
      <c r="A23" s="12"/>
    </row>
  </sheetData>
  <sheetProtection/>
  <mergeCells count="1">
    <mergeCell ref="A1:A2"/>
  </mergeCells>
  <hyperlinks>
    <hyperlink ref="A1" location="Totalt!A1" tooltip="Tillbaka till Totalt resultat" display="Grundskola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4" sqref="A14:IV14"/>
    </sheetView>
  </sheetViews>
  <sheetFormatPr defaultColWidth="9.140625" defaultRowHeight="15"/>
  <cols>
    <col min="1" max="1" width="15.7109375" style="7" customWidth="1"/>
    <col min="2" max="2" width="14.28125" style="2" customWidth="1"/>
    <col min="3" max="16" width="13.7109375" style="2" customWidth="1"/>
    <col min="17" max="17" width="13.7109375" style="8" customWidth="1"/>
    <col min="18" max="19" width="10.7109375" style="0" customWidth="1"/>
  </cols>
  <sheetData>
    <row r="1" spans="1:19" ht="15.75" thickBot="1">
      <c r="A1" s="84" t="s">
        <v>346</v>
      </c>
      <c r="B1" s="59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9"/>
      <c r="S1" s="58"/>
    </row>
    <row r="2" spans="1:19" ht="202.5" customHeight="1">
      <c r="A2" s="83"/>
      <c r="B2" s="66" t="s">
        <v>435</v>
      </c>
      <c r="C2" s="47" t="s">
        <v>338</v>
      </c>
      <c r="D2" s="47" t="s">
        <v>436</v>
      </c>
      <c r="E2" s="47" t="s">
        <v>437</v>
      </c>
      <c r="F2" s="47" t="s">
        <v>339</v>
      </c>
      <c r="G2" s="47" t="s">
        <v>340</v>
      </c>
      <c r="H2" s="47" t="s">
        <v>341</v>
      </c>
      <c r="I2" s="47" t="s">
        <v>337</v>
      </c>
      <c r="J2" s="47" t="s">
        <v>342</v>
      </c>
      <c r="K2" s="47" t="s">
        <v>343</v>
      </c>
      <c r="L2" s="47" t="s">
        <v>344</v>
      </c>
      <c r="M2" s="47" t="s">
        <v>334</v>
      </c>
      <c r="N2" s="47" t="s">
        <v>345</v>
      </c>
      <c r="O2" s="47" t="s">
        <v>438</v>
      </c>
      <c r="P2" s="47" t="s">
        <v>325</v>
      </c>
      <c r="Q2" s="48" t="s">
        <v>530</v>
      </c>
      <c r="R2" s="61" t="s">
        <v>494</v>
      </c>
      <c r="S2" s="62" t="s">
        <v>491</v>
      </c>
    </row>
    <row r="3" spans="1:19" ht="15">
      <c r="A3" s="65" t="s">
        <v>33</v>
      </c>
      <c r="B3" s="67">
        <v>3</v>
      </c>
      <c r="C3" s="14">
        <v>3</v>
      </c>
      <c r="D3" s="14">
        <v>3</v>
      </c>
      <c r="E3" s="18">
        <v>0</v>
      </c>
      <c r="F3" s="13">
        <v>3</v>
      </c>
      <c r="G3" s="14">
        <v>3</v>
      </c>
      <c r="H3" s="14">
        <v>3</v>
      </c>
      <c r="I3" s="14">
        <v>3</v>
      </c>
      <c r="J3" s="14">
        <v>3</v>
      </c>
      <c r="K3" s="14">
        <v>3</v>
      </c>
      <c r="L3" s="13">
        <v>3</v>
      </c>
      <c r="M3" s="18">
        <v>0</v>
      </c>
      <c r="N3" s="14">
        <v>3</v>
      </c>
      <c r="O3" s="13">
        <v>3</v>
      </c>
      <c r="P3" s="16">
        <v>3</v>
      </c>
      <c r="Q3" s="15">
        <v>3</v>
      </c>
      <c r="R3" s="64">
        <f aca="true" t="shared" si="0" ref="R3:R8">SUM(B3:Q3)</f>
        <v>42</v>
      </c>
      <c r="S3" s="36">
        <f aca="true" t="shared" si="1" ref="S3:S8">(R3/48)*100</f>
        <v>87.5</v>
      </c>
    </row>
    <row r="4" spans="1:19" ht="15">
      <c r="A4" s="65" t="s">
        <v>42</v>
      </c>
      <c r="B4" s="67">
        <v>3</v>
      </c>
      <c r="C4" s="14">
        <v>3</v>
      </c>
      <c r="D4" s="14">
        <v>3</v>
      </c>
      <c r="E4" s="13">
        <v>3</v>
      </c>
      <c r="F4" s="14">
        <v>3</v>
      </c>
      <c r="G4" s="13">
        <v>3</v>
      </c>
      <c r="H4" s="14">
        <v>3</v>
      </c>
      <c r="I4" s="14">
        <v>3</v>
      </c>
      <c r="J4" s="14">
        <v>3</v>
      </c>
      <c r="K4" s="14">
        <v>3</v>
      </c>
      <c r="L4" s="13">
        <v>3</v>
      </c>
      <c r="M4" s="14">
        <v>3</v>
      </c>
      <c r="N4" s="14">
        <v>3</v>
      </c>
      <c r="O4" s="18">
        <v>0</v>
      </c>
      <c r="P4" s="16">
        <v>3</v>
      </c>
      <c r="Q4" s="20">
        <v>0</v>
      </c>
      <c r="R4" s="64">
        <f t="shared" si="0"/>
        <v>42</v>
      </c>
      <c r="S4" s="36">
        <f t="shared" si="1"/>
        <v>87.5</v>
      </c>
    </row>
    <row r="5" spans="1:19" ht="15">
      <c r="A5" s="65" t="s">
        <v>65</v>
      </c>
      <c r="B5" s="67">
        <v>3</v>
      </c>
      <c r="C5" s="14">
        <v>3</v>
      </c>
      <c r="D5" s="14">
        <v>3</v>
      </c>
      <c r="E5" s="18">
        <v>0</v>
      </c>
      <c r="F5" s="13">
        <v>3</v>
      </c>
      <c r="G5" s="18">
        <v>0</v>
      </c>
      <c r="H5" s="14">
        <v>3</v>
      </c>
      <c r="I5" s="14">
        <v>3</v>
      </c>
      <c r="J5" s="18">
        <v>0</v>
      </c>
      <c r="K5" s="14">
        <v>3</v>
      </c>
      <c r="L5" s="18">
        <v>0</v>
      </c>
      <c r="M5" s="18">
        <v>0</v>
      </c>
      <c r="N5" s="14">
        <v>3</v>
      </c>
      <c r="O5" s="18">
        <v>0</v>
      </c>
      <c r="P5" s="16">
        <v>3</v>
      </c>
      <c r="Q5" s="20">
        <v>0</v>
      </c>
      <c r="R5" s="64">
        <f t="shared" si="0"/>
        <v>27</v>
      </c>
      <c r="S5" s="36">
        <f t="shared" si="1"/>
        <v>56.25</v>
      </c>
    </row>
    <row r="6" spans="1:19" ht="15">
      <c r="A6" s="65" t="s">
        <v>71</v>
      </c>
      <c r="B6" s="68">
        <v>3</v>
      </c>
      <c r="C6" s="13">
        <v>3</v>
      </c>
      <c r="D6" s="14">
        <v>3</v>
      </c>
      <c r="E6" s="13">
        <v>3</v>
      </c>
      <c r="F6" s="18">
        <v>0</v>
      </c>
      <c r="G6" s="18">
        <v>0</v>
      </c>
      <c r="H6" s="18">
        <v>0</v>
      </c>
      <c r="I6" s="13">
        <v>3</v>
      </c>
      <c r="J6" s="18">
        <v>0</v>
      </c>
      <c r="K6" s="18">
        <v>0</v>
      </c>
      <c r="L6" s="14">
        <v>3</v>
      </c>
      <c r="M6" s="18">
        <v>0</v>
      </c>
      <c r="N6" s="18">
        <v>0</v>
      </c>
      <c r="O6" s="18">
        <v>0</v>
      </c>
      <c r="P6" s="16">
        <v>3</v>
      </c>
      <c r="Q6" s="20">
        <v>0</v>
      </c>
      <c r="R6" s="64">
        <f t="shared" si="0"/>
        <v>21</v>
      </c>
      <c r="S6" s="36">
        <f t="shared" si="1"/>
        <v>43.75</v>
      </c>
    </row>
    <row r="7" spans="1:19" ht="14.25">
      <c r="A7" s="65" t="s">
        <v>92</v>
      </c>
      <c r="B7" s="68">
        <v>3</v>
      </c>
      <c r="C7" s="14">
        <v>3</v>
      </c>
      <c r="D7" s="13">
        <v>3</v>
      </c>
      <c r="E7" s="13">
        <v>3</v>
      </c>
      <c r="F7" s="14">
        <v>3</v>
      </c>
      <c r="G7" s="14">
        <v>3</v>
      </c>
      <c r="H7" s="14">
        <v>3</v>
      </c>
      <c r="I7" s="14">
        <v>3</v>
      </c>
      <c r="J7" s="13">
        <v>3</v>
      </c>
      <c r="K7" s="14">
        <v>3</v>
      </c>
      <c r="L7" s="13">
        <v>3</v>
      </c>
      <c r="M7" s="18">
        <v>0</v>
      </c>
      <c r="N7" s="14">
        <v>3</v>
      </c>
      <c r="O7" s="18">
        <v>0</v>
      </c>
      <c r="P7" s="16">
        <v>3</v>
      </c>
      <c r="Q7" s="20">
        <v>0</v>
      </c>
      <c r="R7" s="64">
        <f t="shared" si="0"/>
        <v>39</v>
      </c>
      <c r="S7" s="36">
        <f t="shared" si="1"/>
        <v>81.25</v>
      </c>
    </row>
    <row r="8" spans="1:19" ht="14.25">
      <c r="A8" s="65" t="s">
        <v>141</v>
      </c>
      <c r="B8" s="67">
        <v>3</v>
      </c>
      <c r="C8" s="14">
        <v>3</v>
      </c>
      <c r="D8" s="14">
        <v>3</v>
      </c>
      <c r="E8" s="13">
        <v>3</v>
      </c>
      <c r="F8" s="13">
        <v>3</v>
      </c>
      <c r="G8" s="14">
        <v>3</v>
      </c>
      <c r="H8" s="14">
        <v>3</v>
      </c>
      <c r="I8" s="14">
        <v>3</v>
      </c>
      <c r="J8" s="14">
        <v>3</v>
      </c>
      <c r="K8" s="14">
        <v>3</v>
      </c>
      <c r="L8" s="18">
        <v>0</v>
      </c>
      <c r="M8" s="14">
        <v>3</v>
      </c>
      <c r="N8" s="14">
        <v>3</v>
      </c>
      <c r="O8" s="18">
        <v>0</v>
      </c>
      <c r="P8" s="16">
        <v>3</v>
      </c>
      <c r="Q8" s="15">
        <v>3</v>
      </c>
      <c r="R8" s="64">
        <f t="shared" si="0"/>
        <v>42</v>
      </c>
      <c r="S8" s="36">
        <f t="shared" si="1"/>
        <v>87.5</v>
      </c>
    </row>
    <row r="9" spans="1:19" ht="14.25">
      <c r="A9" s="65" t="s">
        <v>153</v>
      </c>
      <c r="B9" s="67">
        <v>3</v>
      </c>
      <c r="C9" s="14">
        <v>3</v>
      </c>
      <c r="D9" s="18">
        <v>0</v>
      </c>
      <c r="E9" s="13">
        <v>3</v>
      </c>
      <c r="F9" s="13">
        <v>3</v>
      </c>
      <c r="G9" s="18">
        <v>0</v>
      </c>
      <c r="H9" s="14">
        <v>3</v>
      </c>
      <c r="I9" s="14">
        <v>3</v>
      </c>
      <c r="J9" s="13">
        <v>3</v>
      </c>
      <c r="K9" s="14">
        <v>3</v>
      </c>
      <c r="L9" s="13">
        <v>3</v>
      </c>
      <c r="M9" s="18">
        <v>0</v>
      </c>
      <c r="N9" s="18">
        <v>0</v>
      </c>
      <c r="O9" s="18">
        <v>0</v>
      </c>
      <c r="P9" s="16">
        <v>3</v>
      </c>
      <c r="Q9" s="20">
        <v>0</v>
      </c>
      <c r="R9" s="64">
        <f aca="true" t="shared" si="2" ref="R9:R14">SUM(B9:Q9)</f>
        <v>30</v>
      </c>
      <c r="S9" s="36">
        <f aca="true" t="shared" si="3" ref="S9:S14">(R9/48)*100</f>
        <v>62.5</v>
      </c>
    </row>
    <row r="10" spans="1:19" ht="14.25">
      <c r="A10" s="65" t="s">
        <v>159</v>
      </c>
      <c r="B10" s="67">
        <v>3</v>
      </c>
      <c r="C10" s="14">
        <v>3</v>
      </c>
      <c r="D10" s="14">
        <v>3</v>
      </c>
      <c r="E10" s="18">
        <v>0</v>
      </c>
      <c r="F10" s="13">
        <v>3</v>
      </c>
      <c r="G10" s="18">
        <v>0</v>
      </c>
      <c r="H10" s="14">
        <v>3</v>
      </c>
      <c r="I10" s="14">
        <v>3</v>
      </c>
      <c r="J10" s="13">
        <v>3</v>
      </c>
      <c r="K10" s="14">
        <v>3</v>
      </c>
      <c r="L10" s="18">
        <v>0</v>
      </c>
      <c r="M10" s="14">
        <v>3</v>
      </c>
      <c r="N10" s="14">
        <v>3</v>
      </c>
      <c r="O10" s="18">
        <v>0</v>
      </c>
      <c r="P10" s="16">
        <v>3</v>
      </c>
      <c r="Q10" s="20">
        <v>0</v>
      </c>
      <c r="R10" s="64">
        <f t="shared" si="2"/>
        <v>33</v>
      </c>
      <c r="S10" s="36">
        <f t="shared" si="3"/>
        <v>68.75</v>
      </c>
    </row>
    <row r="11" spans="1:19" ht="14.25">
      <c r="A11" s="65" t="s">
        <v>167</v>
      </c>
      <c r="B11" s="67">
        <v>3</v>
      </c>
      <c r="C11" s="14">
        <v>3</v>
      </c>
      <c r="D11" s="13">
        <v>3</v>
      </c>
      <c r="E11" s="13">
        <v>3</v>
      </c>
      <c r="F11" s="14">
        <v>3</v>
      </c>
      <c r="G11" s="13">
        <v>3</v>
      </c>
      <c r="H11" s="14">
        <v>3</v>
      </c>
      <c r="I11" s="14">
        <v>3</v>
      </c>
      <c r="J11" s="14">
        <v>3</v>
      </c>
      <c r="K11" s="14">
        <v>3</v>
      </c>
      <c r="L11" s="13">
        <v>3</v>
      </c>
      <c r="M11" s="18">
        <v>0</v>
      </c>
      <c r="N11" s="14">
        <v>3</v>
      </c>
      <c r="O11" s="18">
        <v>0</v>
      </c>
      <c r="P11" s="16">
        <v>3</v>
      </c>
      <c r="Q11" s="20">
        <v>0</v>
      </c>
      <c r="R11" s="64">
        <f t="shared" si="2"/>
        <v>39</v>
      </c>
      <c r="S11" s="36">
        <f t="shared" si="3"/>
        <v>81.25</v>
      </c>
    </row>
    <row r="12" spans="1:19" ht="14.25">
      <c r="A12" s="65" t="s">
        <v>189</v>
      </c>
      <c r="B12" s="67">
        <v>3</v>
      </c>
      <c r="C12" s="14">
        <v>3</v>
      </c>
      <c r="D12" s="14">
        <v>3</v>
      </c>
      <c r="E12" s="18">
        <v>0</v>
      </c>
      <c r="F12" s="18">
        <v>0</v>
      </c>
      <c r="G12" s="13">
        <v>3</v>
      </c>
      <c r="H12" s="14">
        <v>3</v>
      </c>
      <c r="I12" s="13">
        <v>3</v>
      </c>
      <c r="J12" s="14">
        <v>3</v>
      </c>
      <c r="K12" s="14">
        <v>3</v>
      </c>
      <c r="L12" s="18">
        <v>0</v>
      </c>
      <c r="M12" s="18">
        <v>0</v>
      </c>
      <c r="N12" s="14">
        <v>3</v>
      </c>
      <c r="O12" s="18">
        <v>0</v>
      </c>
      <c r="P12" s="16">
        <v>3</v>
      </c>
      <c r="Q12" s="20">
        <v>0</v>
      </c>
      <c r="R12" s="64">
        <f t="shared" si="2"/>
        <v>30</v>
      </c>
      <c r="S12" s="36">
        <f t="shared" si="3"/>
        <v>62.5</v>
      </c>
    </row>
    <row r="13" spans="1:19" ht="14.25">
      <c r="A13" s="80" t="s">
        <v>202</v>
      </c>
      <c r="B13" s="67">
        <v>3</v>
      </c>
      <c r="C13" s="14">
        <v>3</v>
      </c>
      <c r="D13" s="14">
        <v>3</v>
      </c>
      <c r="E13" s="13">
        <v>3</v>
      </c>
      <c r="F13" s="13">
        <v>3</v>
      </c>
      <c r="G13" s="14">
        <v>3</v>
      </c>
      <c r="H13" s="14">
        <v>3</v>
      </c>
      <c r="I13" s="14">
        <v>3</v>
      </c>
      <c r="J13" s="18">
        <v>0</v>
      </c>
      <c r="K13" s="14">
        <v>3</v>
      </c>
      <c r="L13" s="18">
        <v>0</v>
      </c>
      <c r="M13" s="14">
        <v>3</v>
      </c>
      <c r="N13" s="14">
        <v>3</v>
      </c>
      <c r="O13" s="18">
        <v>0</v>
      </c>
      <c r="P13" s="16">
        <v>3</v>
      </c>
      <c r="Q13" s="20">
        <v>0</v>
      </c>
      <c r="R13" s="64">
        <f t="shared" si="2"/>
        <v>36</v>
      </c>
      <c r="S13" s="36">
        <f t="shared" si="3"/>
        <v>75</v>
      </c>
    </row>
    <row r="14" spans="1:19" ht="14.25">
      <c r="A14" s="65" t="s">
        <v>214</v>
      </c>
      <c r="B14" s="67">
        <v>3</v>
      </c>
      <c r="C14" s="14">
        <v>3</v>
      </c>
      <c r="D14" s="18">
        <v>0</v>
      </c>
      <c r="E14" s="18">
        <v>0</v>
      </c>
      <c r="F14" s="18">
        <v>0</v>
      </c>
      <c r="G14" s="14">
        <v>3</v>
      </c>
      <c r="H14" s="14">
        <v>3</v>
      </c>
      <c r="I14" s="13">
        <v>3</v>
      </c>
      <c r="J14" s="14">
        <v>3</v>
      </c>
      <c r="K14" s="14">
        <v>3</v>
      </c>
      <c r="L14" s="14">
        <v>3</v>
      </c>
      <c r="M14" s="18">
        <v>0</v>
      </c>
      <c r="N14" s="18">
        <v>0</v>
      </c>
      <c r="O14" s="18">
        <v>0</v>
      </c>
      <c r="P14" s="16">
        <v>3</v>
      </c>
      <c r="Q14" s="20">
        <v>0</v>
      </c>
      <c r="R14" s="64">
        <f t="shared" si="2"/>
        <v>27</v>
      </c>
      <c r="S14" s="36">
        <f t="shared" si="3"/>
        <v>56.25</v>
      </c>
    </row>
    <row r="15" spans="1:19" ht="14.25">
      <c r="A15" s="65" t="s">
        <v>236</v>
      </c>
      <c r="B15" s="67">
        <v>3</v>
      </c>
      <c r="C15" s="14">
        <v>3</v>
      </c>
      <c r="D15" s="14">
        <v>3</v>
      </c>
      <c r="E15" s="13">
        <v>3</v>
      </c>
      <c r="F15" s="14">
        <v>3</v>
      </c>
      <c r="G15" s="13">
        <v>3</v>
      </c>
      <c r="H15" s="14">
        <v>3</v>
      </c>
      <c r="I15" s="14">
        <v>3</v>
      </c>
      <c r="J15" s="14">
        <v>3</v>
      </c>
      <c r="K15" s="14">
        <v>3</v>
      </c>
      <c r="L15" s="13">
        <v>3</v>
      </c>
      <c r="M15" s="14">
        <v>3</v>
      </c>
      <c r="N15" s="14">
        <v>3</v>
      </c>
      <c r="O15" s="18">
        <v>0</v>
      </c>
      <c r="P15" s="16">
        <v>3</v>
      </c>
      <c r="Q15" s="20">
        <v>0</v>
      </c>
      <c r="R15" s="64">
        <f>SUM(B15:Q15)</f>
        <v>42</v>
      </c>
      <c r="S15" s="36">
        <f>(R15/48)*100</f>
        <v>87.5</v>
      </c>
    </row>
    <row r="16" spans="1:19" ht="14.25">
      <c r="A16" s="65" t="s">
        <v>271</v>
      </c>
      <c r="B16" s="67">
        <v>3</v>
      </c>
      <c r="C16" s="14">
        <v>3</v>
      </c>
      <c r="D16" s="14">
        <v>3</v>
      </c>
      <c r="E16" s="18">
        <v>0</v>
      </c>
      <c r="F16" s="18">
        <v>0</v>
      </c>
      <c r="G16" s="14">
        <v>3</v>
      </c>
      <c r="H16" s="14">
        <v>3</v>
      </c>
      <c r="I16" s="14">
        <v>3</v>
      </c>
      <c r="J16" s="13">
        <v>3</v>
      </c>
      <c r="K16" s="14">
        <v>3</v>
      </c>
      <c r="L16" s="18">
        <v>0</v>
      </c>
      <c r="M16" s="14">
        <v>3</v>
      </c>
      <c r="N16" s="14">
        <v>3</v>
      </c>
      <c r="O16" s="18">
        <v>0</v>
      </c>
      <c r="P16" s="16">
        <v>3</v>
      </c>
      <c r="Q16" s="20">
        <v>0</v>
      </c>
      <c r="R16" s="64">
        <f>SUM(B16:Q16)</f>
        <v>33</v>
      </c>
      <c r="S16" s="36">
        <f>(R16/48)*100</f>
        <v>68.75</v>
      </c>
    </row>
    <row r="17" spans="1:19" ht="14.25">
      <c r="A17" s="65" t="s">
        <v>299</v>
      </c>
      <c r="B17" s="67">
        <v>3</v>
      </c>
      <c r="C17" s="14">
        <v>3</v>
      </c>
      <c r="D17" s="14">
        <v>3</v>
      </c>
      <c r="E17" s="18">
        <v>0</v>
      </c>
      <c r="F17" s="18">
        <v>0</v>
      </c>
      <c r="G17" s="14">
        <v>3</v>
      </c>
      <c r="H17" s="14">
        <v>3</v>
      </c>
      <c r="I17" s="14">
        <v>3</v>
      </c>
      <c r="J17" s="14">
        <v>3</v>
      </c>
      <c r="K17" s="14">
        <v>3</v>
      </c>
      <c r="L17" s="18">
        <v>0</v>
      </c>
      <c r="M17" s="14">
        <v>3</v>
      </c>
      <c r="N17" s="14">
        <v>3</v>
      </c>
      <c r="O17" s="18">
        <v>0</v>
      </c>
      <c r="P17" s="16">
        <v>3</v>
      </c>
      <c r="Q17" s="20">
        <v>0</v>
      </c>
      <c r="R17" s="64">
        <f>SUM(B17:Q17)</f>
        <v>33</v>
      </c>
      <c r="S17" s="36">
        <f>(R17/48)*100</f>
        <v>68.75</v>
      </c>
    </row>
    <row r="19" ht="14.25" hidden="1">
      <c r="A19" s="10" t="s">
        <v>487</v>
      </c>
    </row>
    <row r="20" ht="14.25" hidden="1">
      <c r="A20" s="11" t="s">
        <v>488</v>
      </c>
    </row>
    <row r="21" ht="14.25" hidden="1">
      <c r="A21" s="11" t="s">
        <v>489</v>
      </c>
    </row>
    <row r="22" ht="14.25" hidden="1">
      <c r="A22" s="12"/>
    </row>
  </sheetData>
  <sheetProtection/>
  <mergeCells count="1">
    <mergeCell ref="A1:A2"/>
  </mergeCells>
  <hyperlinks>
    <hyperlink ref="A1" location="Totalt!A1" tooltip="Tillbaka till Totalt resultat" display="Gymnasie-skola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"/>
  <sheetViews>
    <sheetView zoomScale="90" zoomScaleNormal="90" zoomScalePageLayoutView="9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3" sqref="A13"/>
    </sheetView>
  </sheetViews>
  <sheetFormatPr defaultColWidth="9.140625" defaultRowHeight="15"/>
  <cols>
    <col min="1" max="1" width="16.140625" style="0" customWidth="1"/>
    <col min="2" max="20" width="13.7109375" style="0" customWidth="1"/>
    <col min="21" max="23" width="13.7109375" style="6" customWidth="1"/>
    <col min="24" max="24" width="13.7109375" style="0" customWidth="1"/>
    <col min="25" max="26" width="10.7109375" style="0" customWidth="1"/>
  </cols>
  <sheetData>
    <row r="1" spans="1:26" ht="15.75" thickBot="1">
      <c r="A1" s="82" t="s">
        <v>415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  <c r="V1" s="57"/>
      <c r="W1" s="57"/>
      <c r="X1" s="56"/>
      <c r="Y1" s="59"/>
      <c r="Z1" s="58"/>
    </row>
    <row r="2" spans="1:26" ht="178.5">
      <c r="A2" s="83"/>
      <c r="B2" s="47" t="s">
        <v>348</v>
      </c>
      <c r="C2" s="47" t="s">
        <v>349</v>
      </c>
      <c r="D2" s="47" t="s">
        <v>439</v>
      </c>
      <c r="E2" s="47" t="s">
        <v>440</v>
      </c>
      <c r="F2" s="47" t="s">
        <v>441</v>
      </c>
      <c r="G2" s="47" t="s">
        <v>442</v>
      </c>
      <c r="H2" s="47" t="s">
        <v>443</v>
      </c>
      <c r="I2" s="47" t="s">
        <v>444</v>
      </c>
      <c r="J2" s="47" t="s">
        <v>531</v>
      </c>
      <c r="K2" s="47" t="s">
        <v>532</v>
      </c>
      <c r="L2" s="47" t="s">
        <v>533</v>
      </c>
      <c r="M2" s="47" t="s">
        <v>534</v>
      </c>
      <c r="N2" s="47" t="s">
        <v>350</v>
      </c>
      <c r="O2" s="47" t="s">
        <v>351</v>
      </c>
      <c r="P2" s="47" t="s">
        <v>352</v>
      </c>
      <c r="Q2" s="47" t="s">
        <v>353</v>
      </c>
      <c r="R2" s="47" t="s">
        <v>535</v>
      </c>
      <c r="S2" s="47" t="s">
        <v>445</v>
      </c>
      <c r="T2" s="47" t="s">
        <v>325</v>
      </c>
      <c r="U2" s="47" t="s">
        <v>536</v>
      </c>
      <c r="V2" s="47" t="s">
        <v>446</v>
      </c>
      <c r="W2" s="47" t="s">
        <v>447</v>
      </c>
      <c r="X2" s="48" t="s">
        <v>354</v>
      </c>
      <c r="Y2" s="61" t="s">
        <v>495</v>
      </c>
      <c r="Z2" s="62" t="s">
        <v>491</v>
      </c>
    </row>
    <row r="3" spans="1:26" ht="15">
      <c r="A3" s="3" t="s">
        <v>33</v>
      </c>
      <c r="B3" s="14">
        <v>3</v>
      </c>
      <c r="C3" s="14">
        <v>3</v>
      </c>
      <c r="D3" s="14">
        <v>3</v>
      </c>
      <c r="E3" s="13">
        <v>3</v>
      </c>
      <c r="F3" s="13">
        <v>3</v>
      </c>
      <c r="G3" s="13">
        <v>3</v>
      </c>
      <c r="H3" s="13">
        <v>3</v>
      </c>
      <c r="I3" s="18">
        <v>0</v>
      </c>
      <c r="J3" s="14">
        <v>3</v>
      </c>
      <c r="K3" s="14">
        <v>3</v>
      </c>
      <c r="L3" s="14">
        <v>3</v>
      </c>
      <c r="M3" s="18">
        <v>0</v>
      </c>
      <c r="N3" s="14">
        <v>3</v>
      </c>
      <c r="O3" s="13">
        <v>3</v>
      </c>
      <c r="P3" s="14">
        <v>3</v>
      </c>
      <c r="Q3" s="14">
        <v>3</v>
      </c>
      <c r="R3" s="14">
        <v>3</v>
      </c>
      <c r="S3" s="13">
        <v>3</v>
      </c>
      <c r="T3" s="14">
        <v>3</v>
      </c>
      <c r="U3" s="18">
        <v>0</v>
      </c>
      <c r="V3" s="13">
        <v>3</v>
      </c>
      <c r="W3" s="13">
        <v>3</v>
      </c>
      <c r="X3" s="20">
        <v>0</v>
      </c>
      <c r="Y3" s="64">
        <f aca="true" t="shared" si="0" ref="Y3:Y8">SUM(B3:X3)</f>
        <v>57</v>
      </c>
      <c r="Z3" s="36">
        <f aca="true" t="shared" si="1" ref="Z3:Z8">(Y3/69)*100</f>
        <v>82.6086956521739</v>
      </c>
    </row>
    <row r="4" spans="1:26" ht="15">
      <c r="A4" s="3" t="s">
        <v>42</v>
      </c>
      <c r="B4" s="14">
        <v>3</v>
      </c>
      <c r="C4" s="14">
        <v>3</v>
      </c>
      <c r="D4" s="14">
        <v>3</v>
      </c>
      <c r="E4" s="13">
        <v>3</v>
      </c>
      <c r="F4" s="13">
        <v>3</v>
      </c>
      <c r="G4" s="18">
        <v>0</v>
      </c>
      <c r="H4" s="18">
        <v>0</v>
      </c>
      <c r="I4" s="18">
        <v>0</v>
      </c>
      <c r="J4" s="14">
        <v>3</v>
      </c>
      <c r="K4" s="14">
        <v>3</v>
      </c>
      <c r="L4" s="14">
        <v>3</v>
      </c>
      <c r="M4" s="14">
        <v>3</v>
      </c>
      <c r="N4" s="14">
        <v>3</v>
      </c>
      <c r="O4" s="14">
        <v>3</v>
      </c>
      <c r="P4" s="14">
        <v>3</v>
      </c>
      <c r="Q4" s="14">
        <v>3</v>
      </c>
      <c r="R4" s="14">
        <v>3</v>
      </c>
      <c r="S4" s="13">
        <v>3</v>
      </c>
      <c r="T4" s="14">
        <v>3</v>
      </c>
      <c r="U4" s="18">
        <v>0</v>
      </c>
      <c r="V4" s="13">
        <v>3</v>
      </c>
      <c r="W4" s="13">
        <v>3</v>
      </c>
      <c r="X4" s="16">
        <v>3</v>
      </c>
      <c r="Y4" s="64">
        <f t="shared" si="0"/>
        <v>57</v>
      </c>
      <c r="Z4" s="36">
        <f t="shared" si="1"/>
        <v>82.6086956521739</v>
      </c>
    </row>
    <row r="5" spans="1:26" ht="15">
      <c r="A5" s="3" t="s">
        <v>65</v>
      </c>
      <c r="B5" s="14">
        <v>3</v>
      </c>
      <c r="C5" s="14">
        <v>3</v>
      </c>
      <c r="D5" s="14">
        <v>3</v>
      </c>
      <c r="E5" s="13">
        <v>3</v>
      </c>
      <c r="F5" s="13">
        <v>3</v>
      </c>
      <c r="G5" s="13">
        <v>3</v>
      </c>
      <c r="H5" s="13">
        <v>3</v>
      </c>
      <c r="I5" s="13">
        <v>3</v>
      </c>
      <c r="J5" s="14">
        <v>3</v>
      </c>
      <c r="K5" s="13">
        <v>3</v>
      </c>
      <c r="L5" s="14">
        <v>3</v>
      </c>
      <c r="M5" s="14">
        <v>3</v>
      </c>
      <c r="N5" s="13">
        <v>3</v>
      </c>
      <c r="O5" s="13">
        <v>3</v>
      </c>
      <c r="P5" s="13">
        <v>3</v>
      </c>
      <c r="Q5" s="14">
        <v>3</v>
      </c>
      <c r="R5" s="13">
        <v>3</v>
      </c>
      <c r="S5" s="13">
        <v>3</v>
      </c>
      <c r="T5" s="14">
        <v>3</v>
      </c>
      <c r="U5" s="13">
        <v>3</v>
      </c>
      <c r="V5" s="13">
        <v>3</v>
      </c>
      <c r="W5" s="13">
        <v>3</v>
      </c>
      <c r="X5" s="16">
        <v>3</v>
      </c>
      <c r="Y5" s="64">
        <f t="shared" si="0"/>
        <v>69</v>
      </c>
      <c r="Z5" s="36">
        <f t="shared" si="1"/>
        <v>100</v>
      </c>
    </row>
    <row r="6" spans="1:26" ht="15">
      <c r="A6" s="3" t="s">
        <v>71</v>
      </c>
      <c r="B6" s="14">
        <v>3</v>
      </c>
      <c r="C6" s="14">
        <v>3</v>
      </c>
      <c r="D6" s="14">
        <v>3</v>
      </c>
      <c r="E6" s="18">
        <v>0</v>
      </c>
      <c r="F6" s="13">
        <v>3</v>
      </c>
      <c r="G6" s="18">
        <v>0</v>
      </c>
      <c r="H6" s="18">
        <v>0</v>
      </c>
      <c r="I6" s="13">
        <v>3</v>
      </c>
      <c r="J6" s="14">
        <v>3</v>
      </c>
      <c r="K6" s="14">
        <v>3</v>
      </c>
      <c r="L6" s="14">
        <v>3</v>
      </c>
      <c r="M6" s="18">
        <v>0</v>
      </c>
      <c r="N6" s="18">
        <v>0</v>
      </c>
      <c r="O6" s="18">
        <v>0</v>
      </c>
      <c r="P6" s="14">
        <v>3</v>
      </c>
      <c r="Q6" s="14">
        <v>3</v>
      </c>
      <c r="R6" s="18">
        <v>0</v>
      </c>
      <c r="S6" s="13">
        <v>3</v>
      </c>
      <c r="T6" s="14">
        <v>3</v>
      </c>
      <c r="U6" s="18">
        <v>0</v>
      </c>
      <c r="V6" s="18">
        <v>0</v>
      </c>
      <c r="W6" s="18">
        <v>0</v>
      </c>
      <c r="X6" s="16">
        <v>3</v>
      </c>
      <c r="Y6" s="64">
        <f t="shared" si="0"/>
        <v>39</v>
      </c>
      <c r="Z6" s="36">
        <f t="shared" si="1"/>
        <v>56.52173913043478</v>
      </c>
    </row>
    <row r="7" spans="1:26" ht="14.25">
      <c r="A7" s="3" t="s">
        <v>92</v>
      </c>
      <c r="B7" s="14">
        <v>3</v>
      </c>
      <c r="C7" s="14">
        <v>3</v>
      </c>
      <c r="D7" s="14">
        <v>3</v>
      </c>
      <c r="E7" s="13">
        <v>3</v>
      </c>
      <c r="F7" s="13">
        <v>3</v>
      </c>
      <c r="G7" s="13">
        <v>3</v>
      </c>
      <c r="H7" s="13">
        <v>3</v>
      </c>
      <c r="I7" s="18">
        <v>0</v>
      </c>
      <c r="J7" s="14">
        <v>3</v>
      </c>
      <c r="K7" s="13">
        <v>3</v>
      </c>
      <c r="L7" s="14">
        <v>3</v>
      </c>
      <c r="M7" s="14">
        <v>3</v>
      </c>
      <c r="N7" s="14">
        <v>3</v>
      </c>
      <c r="O7" s="18">
        <v>0</v>
      </c>
      <c r="P7" s="13">
        <v>3</v>
      </c>
      <c r="Q7" s="14">
        <v>3</v>
      </c>
      <c r="R7" s="14">
        <v>3</v>
      </c>
      <c r="S7" s="13">
        <v>3</v>
      </c>
      <c r="T7" s="14">
        <v>3</v>
      </c>
      <c r="U7" s="18">
        <v>0</v>
      </c>
      <c r="V7" s="13">
        <v>3</v>
      </c>
      <c r="W7" s="13">
        <v>3</v>
      </c>
      <c r="X7" s="15">
        <v>3</v>
      </c>
      <c r="Y7" s="64">
        <f t="shared" si="0"/>
        <v>60</v>
      </c>
      <c r="Z7" s="36">
        <f t="shared" si="1"/>
        <v>86.95652173913044</v>
      </c>
    </row>
    <row r="8" spans="1:26" ht="14.25">
      <c r="A8" s="3" t="s">
        <v>141</v>
      </c>
      <c r="B8" s="14">
        <v>3</v>
      </c>
      <c r="C8" s="13">
        <v>3</v>
      </c>
      <c r="D8" s="14">
        <v>3</v>
      </c>
      <c r="E8" s="13">
        <v>3</v>
      </c>
      <c r="F8" s="13">
        <v>3</v>
      </c>
      <c r="G8" s="13">
        <v>3</v>
      </c>
      <c r="H8" s="13">
        <v>3</v>
      </c>
      <c r="I8" s="18">
        <v>0</v>
      </c>
      <c r="J8" s="14">
        <v>3</v>
      </c>
      <c r="K8" s="14">
        <v>3</v>
      </c>
      <c r="L8" s="13">
        <v>3</v>
      </c>
      <c r="M8" s="13">
        <v>3</v>
      </c>
      <c r="N8" s="13">
        <v>3</v>
      </c>
      <c r="O8" s="13">
        <v>3</v>
      </c>
      <c r="P8" s="14">
        <v>3</v>
      </c>
      <c r="Q8" s="14">
        <v>3</v>
      </c>
      <c r="R8" s="18">
        <v>0</v>
      </c>
      <c r="S8" s="13">
        <v>3</v>
      </c>
      <c r="T8" s="14">
        <v>3</v>
      </c>
      <c r="U8" s="13">
        <v>3</v>
      </c>
      <c r="V8" s="13">
        <v>3</v>
      </c>
      <c r="W8" s="13">
        <v>3</v>
      </c>
      <c r="X8" s="15">
        <v>3</v>
      </c>
      <c r="Y8" s="64">
        <f t="shared" si="0"/>
        <v>63</v>
      </c>
      <c r="Z8" s="36">
        <f t="shared" si="1"/>
        <v>91.30434782608695</v>
      </c>
    </row>
    <row r="9" spans="1:26" ht="14.25">
      <c r="A9" s="3" t="s">
        <v>153</v>
      </c>
      <c r="B9" s="14">
        <v>3</v>
      </c>
      <c r="C9" s="14">
        <v>3</v>
      </c>
      <c r="D9" s="14">
        <v>3</v>
      </c>
      <c r="E9" s="13">
        <v>3</v>
      </c>
      <c r="F9" s="13">
        <v>3</v>
      </c>
      <c r="G9" s="13">
        <v>3</v>
      </c>
      <c r="H9" s="18">
        <v>0</v>
      </c>
      <c r="I9" s="13">
        <v>3</v>
      </c>
      <c r="J9" s="14">
        <v>3</v>
      </c>
      <c r="K9" s="14">
        <v>3</v>
      </c>
      <c r="L9" s="14">
        <v>3</v>
      </c>
      <c r="M9" s="18">
        <v>0</v>
      </c>
      <c r="N9" s="14">
        <v>3</v>
      </c>
      <c r="O9" s="18">
        <v>0</v>
      </c>
      <c r="P9" s="14">
        <v>3</v>
      </c>
      <c r="Q9" s="13">
        <v>3</v>
      </c>
      <c r="R9" s="18">
        <v>0</v>
      </c>
      <c r="S9" s="13">
        <v>3</v>
      </c>
      <c r="T9" s="14">
        <v>3</v>
      </c>
      <c r="U9" s="18">
        <v>0</v>
      </c>
      <c r="V9" s="18">
        <v>0</v>
      </c>
      <c r="W9" s="18">
        <v>0</v>
      </c>
      <c r="X9" s="16">
        <v>3</v>
      </c>
      <c r="Y9" s="64">
        <f aca="true" t="shared" si="2" ref="Y9:Y14">SUM(B9:X9)</f>
        <v>48</v>
      </c>
      <c r="Z9" s="36">
        <f aca="true" t="shared" si="3" ref="Z9:Z14">(Y9/69)*100</f>
        <v>69.56521739130434</v>
      </c>
    </row>
    <row r="10" spans="1:26" ht="14.25">
      <c r="A10" s="3" t="s">
        <v>159</v>
      </c>
      <c r="B10" s="14">
        <v>3</v>
      </c>
      <c r="C10" s="14">
        <v>3</v>
      </c>
      <c r="D10" s="14">
        <v>3</v>
      </c>
      <c r="E10" s="13">
        <v>3</v>
      </c>
      <c r="F10" s="13">
        <v>3</v>
      </c>
      <c r="G10" s="13">
        <v>3</v>
      </c>
      <c r="H10" s="18">
        <v>0</v>
      </c>
      <c r="I10" s="18">
        <v>0</v>
      </c>
      <c r="J10" s="14">
        <v>3</v>
      </c>
      <c r="K10" s="14">
        <v>3</v>
      </c>
      <c r="L10" s="14">
        <v>3</v>
      </c>
      <c r="M10" s="14">
        <v>3</v>
      </c>
      <c r="N10" s="14">
        <v>3</v>
      </c>
      <c r="O10" s="18">
        <v>0</v>
      </c>
      <c r="P10" s="14">
        <v>3</v>
      </c>
      <c r="Q10" s="14">
        <v>3</v>
      </c>
      <c r="R10" s="14">
        <v>3</v>
      </c>
      <c r="S10" s="13">
        <v>3</v>
      </c>
      <c r="T10" s="14">
        <v>3</v>
      </c>
      <c r="U10" s="18">
        <v>0</v>
      </c>
      <c r="V10" s="13">
        <v>3</v>
      </c>
      <c r="W10" s="13">
        <v>3</v>
      </c>
      <c r="X10" s="20">
        <v>0</v>
      </c>
      <c r="Y10" s="64">
        <f t="shared" si="2"/>
        <v>54</v>
      </c>
      <c r="Z10" s="36">
        <f t="shared" si="3"/>
        <v>78.26086956521739</v>
      </c>
    </row>
    <row r="11" spans="1:26" ht="14.25">
      <c r="A11" s="3" t="s">
        <v>166</v>
      </c>
      <c r="B11" s="14">
        <v>3</v>
      </c>
      <c r="C11" s="14">
        <v>3</v>
      </c>
      <c r="D11" s="14">
        <v>3</v>
      </c>
      <c r="E11" s="18">
        <v>0</v>
      </c>
      <c r="F11" s="13">
        <v>3</v>
      </c>
      <c r="G11" s="13">
        <v>3</v>
      </c>
      <c r="H11" s="13">
        <v>3</v>
      </c>
      <c r="I11" s="18">
        <v>0</v>
      </c>
      <c r="J11" s="14">
        <v>3</v>
      </c>
      <c r="K11" s="14">
        <v>3</v>
      </c>
      <c r="L11" s="14">
        <v>3</v>
      </c>
      <c r="M11" s="14">
        <v>3</v>
      </c>
      <c r="N11" s="18">
        <v>0</v>
      </c>
      <c r="O11" s="18">
        <v>0</v>
      </c>
      <c r="P11" s="14">
        <v>3</v>
      </c>
      <c r="Q11" s="14">
        <v>3</v>
      </c>
      <c r="R11" s="14">
        <v>3</v>
      </c>
      <c r="S11" s="13">
        <v>3</v>
      </c>
      <c r="T11" s="14">
        <v>3</v>
      </c>
      <c r="U11" s="18">
        <v>0</v>
      </c>
      <c r="V11" s="13">
        <v>3</v>
      </c>
      <c r="W11" s="13">
        <v>3</v>
      </c>
      <c r="X11" s="15">
        <v>3</v>
      </c>
      <c r="Y11" s="64">
        <f t="shared" si="2"/>
        <v>54</v>
      </c>
      <c r="Z11" s="36">
        <f t="shared" si="3"/>
        <v>78.26086956521739</v>
      </c>
    </row>
    <row r="12" spans="1:26" ht="14.25">
      <c r="A12" s="3" t="s">
        <v>189</v>
      </c>
      <c r="B12" s="14">
        <v>3</v>
      </c>
      <c r="C12" s="14">
        <v>3</v>
      </c>
      <c r="D12" s="14">
        <v>3</v>
      </c>
      <c r="E12" s="13">
        <v>3</v>
      </c>
      <c r="F12" s="13">
        <v>3</v>
      </c>
      <c r="G12" s="13">
        <v>3</v>
      </c>
      <c r="H12" s="13">
        <v>3</v>
      </c>
      <c r="I12" s="18">
        <v>0</v>
      </c>
      <c r="J12" s="14">
        <v>3</v>
      </c>
      <c r="K12" s="14">
        <v>3</v>
      </c>
      <c r="L12" s="14">
        <v>3</v>
      </c>
      <c r="M12" s="14">
        <v>3</v>
      </c>
      <c r="N12" s="14">
        <v>3</v>
      </c>
      <c r="O12" s="14">
        <v>3</v>
      </c>
      <c r="P12" s="14">
        <v>3</v>
      </c>
      <c r="Q12" s="14">
        <v>3</v>
      </c>
      <c r="R12" s="14">
        <v>3</v>
      </c>
      <c r="S12" s="13">
        <v>3</v>
      </c>
      <c r="T12" s="14">
        <v>3</v>
      </c>
      <c r="U12" s="18">
        <v>0</v>
      </c>
      <c r="V12" s="13">
        <v>3</v>
      </c>
      <c r="W12" s="13">
        <v>3</v>
      </c>
      <c r="X12" s="15">
        <v>3</v>
      </c>
      <c r="Y12" s="64">
        <f t="shared" si="2"/>
        <v>63</v>
      </c>
      <c r="Z12" s="36">
        <f t="shared" si="3"/>
        <v>91.30434782608695</v>
      </c>
    </row>
    <row r="13" spans="1:26" ht="14.25">
      <c r="A13" s="75" t="s">
        <v>202</v>
      </c>
      <c r="B13" s="14">
        <v>3</v>
      </c>
      <c r="C13" s="14">
        <v>3</v>
      </c>
      <c r="D13" s="14">
        <v>3</v>
      </c>
      <c r="E13" s="13">
        <v>3</v>
      </c>
      <c r="F13" s="13">
        <v>3</v>
      </c>
      <c r="G13" s="18">
        <v>0</v>
      </c>
      <c r="H13" s="13">
        <v>3</v>
      </c>
      <c r="I13" s="18">
        <v>0</v>
      </c>
      <c r="J13" s="14">
        <v>3</v>
      </c>
      <c r="K13" s="14">
        <v>3</v>
      </c>
      <c r="L13" s="14">
        <v>3</v>
      </c>
      <c r="M13" s="14">
        <v>3</v>
      </c>
      <c r="N13" s="14">
        <v>3</v>
      </c>
      <c r="O13" s="18">
        <v>0</v>
      </c>
      <c r="P13" s="14">
        <v>3</v>
      </c>
      <c r="Q13" s="13">
        <v>3</v>
      </c>
      <c r="R13" s="13">
        <v>3</v>
      </c>
      <c r="S13" s="13">
        <v>3</v>
      </c>
      <c r="T13" s="14">
        <v>3</v>
      </c>
      <c r="U13" s="13">
        <v>3</v>
      </c>
      <c r="V13" s="18">
        <v>0</v>
      </c>
      <c r="W13" s="18">
        <v>0</v>
      </c>
      <c r="X13" s="15">
        <v>3</v>
      </c>
      <c r="Y13" s="64">
        <f t="shared" si="2"/>
        <v>54</v>
      </c>
      <c r="Z13" s="36">
        <f t="shared" si="3"/>
        <v>78.26086956521739</v>
      </c>
    </row>
    <row r="14" spans="1:26" ht="14.25">
      <c r="A14" s="3" t="s">
        <v>214</v>
      </c>
      <c r="B14" s="14">
        <v>3</v>
      </c>
      <c r="C14" s="14">
        <v>3</v>
      </c>
      <c r="D14" s="14">
        <v>3</v>
      </c>
      <c r="E14" s="13">
        <v>3</v>
      </c>
      <c r="F14" s="13">
        <v>3</v>
      </c>
      <c r="G14" s="13">
        <v>3</v>
      </c>
      <c r="H14" s="13">
        <v>3</v>
      </c>
      <c r="I14" s="13">
        <v>3</v>
      </c>
      <c r="J14" s="14">
        <v>3</v>
      </c>
      <c r="K14" s="14">
        <v>3</v>
      </c>
      <c r="L14" s="14">
        <v>3</v>
      </c>
      <c r="M14" s="14">
        <v>3</v>
      </c>
      <c r="N14" s="14">
        <v>3</v>
      </c>
      <c r="O14" s="14">
        <v>3</v>
      </c>
      <c r="P14" s="14">
        <v>3</v>
      </c>
      <c r="Q14" s="14">
        <v>3</v>
      </c>
      <c r="R14" s="13">
        <v>3</v>
      </c>
      <c r="S14" s="13">
        <v>3</v>
      </c>
      <c r="T14" s="14">
        <v>3</v>
      </c>
      <c r="U14" s="18">
        <v>0</v>
      </c>
      <c r="V14" s="13">
        <v>3</v>
      </c>
      <c r="W14" s="13">
        <v>3</v>
      </c>
      <c r="X14" s="16">
        <v>3</v>
      </c>
      <c r="Y14" s="64">
        <f t="shared" si="2"/>
        <v>66</v>
      </c>
      <c r="Z14" s="36">
        <f t="shared" si="3"/>
        <v>95.65217391304348</v>
      </c>
    </row>
    <row r="15" spans="1:26" ht="14.25">
      <c r="A15" s="3" t="s">
        <v>236</v>
      </c>
      <c r="B15" s="14">
        <v>3</v>
      </c>
      <c r="C15" s="14">
        <v>3</v>
      </c>
      <c r="D15" s="14">
        <v>3</v>
      </c>
      <c r="E15" s="13">
        <v>3</v>
      </c>
      <c r="F15" s="13">
        <v>3</v>
      </c>
      <c r="G15" s="18">
        <v>0</v>
      </c>
      <c r="H15" s="13">
        <v>3</v>
      </c>
      <c r="I15" s="18">
        <v>0</v>
      </c>
      <c r="J15" s="14">
        <v>3</v>
      </c>
      <c r="K15" s="14">
        <v>3</v>
      </c>
      <c r="L15" s="14">
        <v>3</v>
      </c>
      <c r="M15" s="14">
        <v>3</v>
      </c>
      <c r="N15" s="14">
        <v>3</v>
      </c>
      <c r="O15" s="13">
        <v>3</v>
      </c>
      <c r="P15" s="14">
        <v>3</v>
      </c>
      <c r="Q15" s="14">
        <v>3</v>
      </c>
      <c r="R15" s="18">
        <v>0</v>
      </c>
      <c r="S15" s="13">
        <v>3</v>
      </c>
      <c r="T15" s="14">
        <v>3</v>
      </c>
      <c r="U15" s="18">
        <v>0</v>
      </c>
      <c r="V15" s="13">
        <v>3</v>
      </c>
      <c r="W15" s="13">
        <v>3</v>
      </c>
      <c r="X15" s="20">
        <v>0</v>
      </c>
      <c r="Y15" s="64">
        <f>SUM(B15:X15)</f>
        <v>54</v>
      </c>
      <c r="Z15" s="36">
        <f>(Y15/69)*100</f>
        <v>78.26086956521739</v>
      </c>
    </row>
    <row r="16" spans="1:26" ht="14.25">
      <c r="A16" s="3" t="s">
        <v>271</v>
      </c>
      <c r="B16" s="14">
        <v>3</v>
      </c>
      <c r="C16" s="14">
        <v>3</v>
      </c>
      <c r="D16" s="14">
        <v>3</v>
      </c>
      <c r="E16" s="13">
        <v>3</v>
      </c>
      <c r="F16" s="13">
        <v>3</v>
      </c>
      <c r="G16" s="18">
        <v>0</v>
      </c>
      <c r="H16" s="18">
        <v>0</v>
      </c>
      <c r="I16" s="13">
        <v>3</v>
      </c>
      <c r="J16" s="14">
        <v>3</v>
      </c>
      <c r="K16" s="14">
        <v>3</v>
      </c>
      <c r="L16" s="14">
        <v>3</v>
      </c>
      <c r="M16" s="14">
        <v>3</v>
      </c>
      <c r="N16" s="14">
        <v>3</v>
      </c>
      <c r="O16" s="18">
        <v>0</v>
      </c>
      <c r="P16" s="14">
        <v>3</v>
      </c>
      <c r="Q16" s="13">
        <v>3</v>
      </c>
      <c r="R16" s="18">
        <v>0</v>
      </c>
      <c r="S16" s="13">
        <v>3</v>
      </c>
      <c r="T16" s="14">
        <v>3</v>
      </c>
      <c r="U16" s="18">
        <v>0</v>
      </c>
      <c r="V16" s="13">
        <v>3</v>
      </c>
      <c r="W16" s="13">
        <v>3</v>
      </c>
      <c r="X16" s="20">
        <v>0</v>
      </c>
      <c r="Y16" s="64">
        <f>SUM(B16:X16)</f>
        <v>51</v>
      </c>
      <c r="Z16" s="36">
        <f>(Y16/69)*100</f>
        <v>73.91304347826086</v>
      </c>
    </row>
    <row r="17" spans="1:26" ht="14.25">
      <c r="A17" s="3" t="s">
        <v>299</v>
      </c>
      <c r="B17" s="14">
        <v>3</v>
      </c>
      <c r="C17" s="14">
        <v>3</v>
      </c>
      <c r="D17" s="14">
        <v>3</v>
      </c>
      <c r="E17" s="13">
        <v>3</v>
      </c>
      <c r="F17" s="13">
        <v>3</v>
      </c>
      <c r="G17" s="18">
        <v>0</v>
      </c>
      <c r="H17" s="18">
        <v>0</v>
      </c>
      <c r="I17" s="18">
        <v>0</v>
      </c>
      <c r="J17" s="14">
        <v>3</v>
      </c>
      <c r="K17" s="14">
        <v>3</v>
      </c>
      <c r="L17" s="14">
        <v>3</v>
      </c>
      <c r="M17" s="14">
        <v>3</v>
      </c>
      <c r="N17" s="14">
        <v>3</v>
      </c>
      <c r="O17" s="18">
        <v>0</v>
      </c>
      <c r="P17" s="14">
        <v>3</v>
      </c>
      <c r="Q17" s="14">
        <v>3</v>
      </c>
      <c r="R17" s="14">
        <v>3</v>
      </c>
      <c r="S17" s="13">
        <v>3</v>
      </c>
      <c r="T17" s="14">
        <v>3</v>
      </c>
      <c r="U17" s="13">
        <v>3</v>
      </c>
      <c r="V17" s="13">
        <v>3</v>
      </c>
      <c r="W17" s="13">
        <v>3</v>
      </c>
      <c r="X17" s="20">
        <v>0</v>
      </c>
      <c r="Y17" s="64">
        <f>SUM(B17:X17)</f>
        <v>54</v>
      </c>
      <c r="Z17" s="36">
        <f>(Y17/69)*100</f>
        <v>78.26086956521739</v>
      </c>
    </row>
  </sheetData>
  <sheetProtection/>
  <mergeCells count="1">
    <mergeCell ref="A1:A2"/>
  </mergeCells>
  <hyperlinks>
    <hyperlink ref="A1" location="Totalt!A1" tooltip="Tillbaka till Totalt resultat" display="Äldreomsorg"/>
  </hyperlink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1" sqref="A11"/>
    </sheetView>
  </sheetViews>
  <sheetFormatPr defaultColWidth="9.140625" defaultRowHeight="15"/>
  <cols>
    <col min="1" max="1" width="15.7109375" style="0" customWidth="1"/>
    <col min="2" max="14" width="13.7109375" style="0" customWidth="1"/>
    <col min="15" max="16" width="10.7109375" style="0" customWidth="1"/>
  </cols>
  <sheetData>
    <row r="1" spans="1:16" ht="14.25">
      <c r="A1" s="3" t="s">
        <v>33</v>
      </c>
      <c r="B1" s="14">
        <v>3</v>
      </c>
      <c r="C1" s="14">
        <v>3</v>
      </c>
      <c r="D1" s="14">
        <v>3</v>
      </c>
      <c r="E1" s="13">
        <v>3</v>
      </c>
      <c r="F1" s="13">
        <v>3</v>
      </c>
      <c r="G1" s="14">
        <v>3</v>
      </c>
      <c r="H1" s="14">
        <v>3</v>
      </c>
      <c r="I1" s="14">
        <v>3</v>
      </c>
      <c r="J1" s="14">
        <v>3</v>
      </c>
      <c r="K1" s="14">
        <v>3</v>
      </c>
      <c r="L1" s="14">
        <v>3</v>
      </c>
      <c r="M1" s="14">
        <v>3</v>
      </c>
      <c r="N1" s="16">
        <v>3</v>
      </c>
      <c r="O1" s="64">
        <f aca="true" t="shared" si="0" ref="O1:O6">SUM(B1:N1)</f>
        <v>39</v>
      </c>
      <c r="P1" s="36">
        <f aca="true" t="shared" si="1" ref="P1:P6">(O1/39)*100</f>
        <v>100</v>
      </c>
    </row>
    <row r="2" spans="1:16" ht="14.25">
      <c r="A2" s="3" t="s">
        <v>42</v>
      </c>
      <c r="B2" s="14">
        <v>3</v>
      </c>
      <c r="C2" s="14">
        <v>3</v>
      </c>
      <c r="D2" s="14">
        <v>3</v>
      </c>
      <c r="E2" s="13">
        <v>3</v>
      </c>
      <c r="F2" s="14">
        <v>3</v>
      </c>
      <c r="G2" s="14">
        <v>3</v>
      </c>
      <c r="H2" s="14">
        <v>3</v>
      </c>
      <c r="I2" s="14">
        <v>3</v>
      </c>
      <c r="J2" s="14">
        <v>3</v>
      </c>
      <c r="K2" s="14">
        <v>3</v>
      </c>
      <c r="L2" s="14">
        <v>3</v>
      </c>
      <c r="M2" s="14">
        <v>3</v>
      </c>
      <c r="N2" s="16">
        <v>3</v>
      </c>
      <c r="O2" s="64">
        <f t="shared" si="0"/>
        <v>39</v>
      </c>
      <c r="P2" s="36">
        <f t="shared" si="1"/>
        <v>100</v>
      </c>
    </row>
    <row r="3" spans="1:16" ht="14.25">
      <c r="A3" s="3" t="s">
        <v>65</v>
      </c>
      <c r="B3" s="14">
        <v>3</v>
      </c>
      <c r="C3" s="14">
        <v>3</v>
      </c>
      <c r="D3" s="14">
        <v>3</v>
      </c>
      <c r="E3" s="18">
        <v>0</v>
      </c>
      <c r="F3" s="18">
        <v>0</v>
      </c>
      <c r="G3" s="17">
        <v>1</v>
      </c>
      <c r="H3" s="14">
        <v>3</v>
      </c>
      <c r="I3" s="13">
        <v>3</v>
      </c>
      <c r="J3" s="14">
        <v>3</v>
      </c>
      <c r="K3" s="18">
        <v>0</v>
      </c>
      <c r="L3" s="13">
        <v>3</v>
      </c>
      <c r="M3" s="14">
        <v>3</v>
      </c>
      <c r="N3" s="15">
        <v>3</v>
      </c>
      <c r="O3" s="64">
        <f t="shared" si="0"/>
        <v>28</v>
      </c>
      <c r="P3" s="36">
        <f t="shared" si="1"/>
        <v>71.7948717948718</v>
      </c>
    </row>
    <row r="4" spans="1:16" ht="14.25">
      <c r="A4" s="3" t="s">
        <v>71</v>
      </c>
      <c r="B4" s="13">
        <v>3</v>
      </c>
      <c r="C4" s="14">
        <v>3</v>
      </c>
      <c r="D4" s="14">
        <v>3</v>
      </c>
      <c r="E4" s="18">
        <v>0</v>
      </c>
      <c r="F4" s="18">
        <v>0</v>
      </c>
      <c r="G4" s="13">
        <v>3</v>
      </c>
      <c r="H4" s="14">
        <v>3</v>
      </c>
      <c r="I4" s="18">
        <v>0</v>
      </c>
      <c r="J4" s="18">
        <v>0</v>
      </c>
      <c r="K4" s="18">
        <v>0</v>
      </c>
      <c r="L4" s="18">
        <v>0</v>
      </c>
      <c r="M4" s="14">
        <v>3</v>
      </c>
      <c r="N4" s="20">
        <v>0</v>
      </c>
      <c r="O4" s="64">
        <f t="shared" si="0"/>
        <v>18</v>
      </c>
      <c r="P4" s="36">
        <f t="shared" si="1"/>
        <v>46.15384615384615</v>
      </c>
    </row>
    <row r="5" spans="1:16" ht="14.25">
      <c r="A5" s="3" t="s">
        <v>92</v>
      </c>
      <c r="B5" s="13">
        <v>3</v>
      </c>
      <c r="C5" s="13">
        <v>3</v>
      </c>
      <c r="D5" s="18">
        <v>0</v>
      </c>
      <c r="E5" s="18">
        <v>0</v>
      </c>
      <c r="F5" s="18">
        <v>0</v>
      </c>
      <c r="G5" s="13">
        <v>3</v>
      </c>
      <c r="H5" s="18">
        <v>0</v>
      </c>
      <c r="I5" s="13">
        <v>3</v>
      </c>
      <c r="J5" s="14">
        <v>3</v>
      </c>
      <c r="K5" s="18">
        <v>0</v>
      </c>
      <c r="L5" s="18">
        <v>0</v>
      </c>
      <c r="M5" s="13">
        <v>3</v>
      </c>
      <c r="N5" s="16">
        <v>3</v>
      </c>
      <c r="O5" s="64">
        <f t="shared" si="0"/>
        <v>21</v>
      </c>
      <c r="P5" s="36">
        <f t="shared" si="1"/>
        <v>53.84615384615385</v>
      </c>
    </row>
    <row r="6" spans="1:16" ht="14.25">
      <c r="A6" s="3" t="s">
        <v>141</v>
      </c>
      <c r="B6" s="14">
        <v>3</v>
      </c>
      <c r="C6" s="14">
        <v>3</v>
      </c>
      <c r="D6" s="14">
        <v>3</v>
      </c>
      <c r="E6" s="13">
        <v>3</v>
      </c>
      <c r="F6" s="14">
        <v>3</v>
      </c>
      <c r="G6" s="13">
        <v>3</v>
      </c>
      <c r="H6" s="14">
        <v>3</v>
      </c>
      <c r="I6" s="18">
        <v>0</v>
      </c>
      <c r="J6" s="13">
        <v>3</v>
      </c>
      <c r="K6" s="18">
        <v>0</v>
      </c>
      <c r="L6" s="13">
        <v>3</v>
      </c>
      <c r="M6" s="14">
        <v>3</v>
      </c>
      <c r="N6" s="16">
        <v>3</v>
      </c>
      <c r="O6" s="64">
        <f t="shared" si="0"/>
        <v>33</v>
      </c>
      <c r="P6" s="36">
        <f t="shared" si="1"/>
        <v>84.61538461538461</v>
      </c>
    </row>
    <row r="7" spans="1:16" ht="14.25">
      <c r="A7" s="3" t="s">
        <v>153</v>
      </c>
      <c r="B7" s="14">
        <v>3</v>
      </c>
      <c r="C7" s="14">
        <v>3</v>
      </c>
      <c r="D7" s="14">
        <v>3</v>
      </c>
      <c r="E7" s="13">
        <v>3</v>
      </c>
      <c r="F7" s="14">
        <v>3</v>
      </c>
      <c r="G7" s="14">
        <v>3</v>
      </c>
      <c r="H7" s="14">
        <v>3</v>
      </c>
      <c r="I7" s="13">
        <v>3</v>
      </c>
      <c r="J7" s="14">
        <v>3</v>
      </c>
      <c r="K7" s="14">
        <v>3</v>
      </c>
      <c r="L7" s="14">
        <v>3</v>
      </c>
      <c r="M7" s="14">
        <v>3</v>
      </c>
      <c r="N7" s="16">
        <v>3</v>
      </c>
      <c r="O7" s="64">
        <f aca="true" t="shared" si="2" ref="O7:O12">SUM(B7:N7)</f>
        <v>39</v>
      </c>
      <c r="P7" s="36">
        <f aca="true" t="shared" si="3" ref="P7:P12">(O7/39)*100</f>
        <v>100</v>
      </c>
    </row>
    <row r="8" spans="1:16" ht="14.25">
      <c r="A8" s="3" t="s">
        <v>159</v>
      </c>
      <c r="B8" s="13">
        <v>3</v>
      </c>
      <c r="C8" s="13">
        <v>3</v>
      </c>
      <c r="D8" s="13">
        <v>3</v>
      </c>
      <c r="E8" s="13">
        <v>3</v>
      </c>
      <c r="F8" s="18">
        <v>0</v>
      </c>
      <c r="G8" s="13">
        <v>3</v>
      </c>
      <c r="H8" s="13">
        <v>3</v>
      </c>
      <c r="I8" s="13">
        <v>3</v>
      </c>
      <c r="J8" s="13">
        <v>3</v>
      </c>
      <c r="K8" s="18">
        <v>0</v>
      </c>
      <c r="L8" s="13">
        <v>3</v>
      </c>
      <c r="M8" s="14">
        <v>3</v>
      </c>
      <c r="N8" s="16">
        <v>3</v>
      </c>
      <c r="O8" s="64">
        <f t="shared" si="2"/>
        <v>33</v>
      </c>
      <c r="P8" s="36">
        <f t="shared" si="3"/>
        <v>84.61538461538461</v>
      </c>
    </row>
    <row r="9" spans="1:16" ht="14.25">
      <c r="A9" s="3" t="s">
        <v>166</v>
      </c>
      <c r="B9" s="14">
        <v>3</v>
      </c>
      <c r="C9" s="14">
        <v>3</v>
      </c>
      <c r="D9" s="14">
        <v>3</v>
      </c>
      <c r="E9" s="13">
        <v>3</v>
      </c>
      <c r="F9" s="18">
        <v>0</v>
      </c>
      <c r="G9" s="14">
        <v>3</v>
      </c>
      <c r="H9" s="14">
        <v>3</v>
      </c>
      <c r="I9" s="14">
        <v>3</v>
      </c>
      <c r="J9" s="14">
        <v>3</v>
      </c>
      <c r="K9" s="13">
        <v>3</v>
      </c>
      <c r="L9" s="14">
        <v>3</v>
      </c>
      <c r="M9" s="14">
        <v>3</v>
      </c>
      <c r="N9" s="16">
        <v>3</v>
      </c>
      <c r="O9" s="64">
        <f t="shared" si="2"/>
        <v>36</v>
      </c>
      <c r="P9" s="36">
        <f t="shared" si="3"/>
        <v>92.3076923076923</v>
      </c>
    </row>
    <row r="10" spans="1:16" ht="14.25">
      <c r="A10" s="3" t="s">
        <v>189</v>
      </c>
      <c r="B10" s="14">
        <v>3</v>
      </c>
      <c r="C10" s="14">
        <v>3</v>
      </c>
      <c r="D10" s="14">
        <v>3</v>
      </c>
      <c r="E10" s="13">
        <v>3</v>
      </c>
      <c r="F10" s="14">
        <v>3</v>
      </c>
      <c r="G10" s="14">
        <v>3</v>
      </c>
      <c r="H10" s="14">
        <v>3</v>
      </c>
      <c r="I10" s="18">
        <v>0</v>
      </c>
      <c r="J10" s="14">
        <v>3</v>
      </c>
      <c r="K10" s="13">
        <v>3</v>
      </c>
      <c r="L10" s="14">
        <v>3</v>
      </c>
      <c r="M10" s="14">
        <v>3</v>
      </c>
      <c r="N10" s="16">
        <v>3</v>
      </c>
      <c r="O10" s="64">
        <f t="shared" si="2"/>
        <v>36</v>
      </c>
      <c r="P10" s="36">
        <f t="shared" si="3"/>
        <v>92.3076923076923</v>
      </c>
    </row>
    <row r="11" spans="1:16" ht="14.25">
      <c r="A11" s="75" t="s">
        <v>202</v>
      </c>
      <c r="B11" s="14">
        <v>3</v>
      </c>
      <c r="C11" s="14">
        <v>3</v>
      </c>
      <c r="D11" s="14">
        <v>3</v>
      </c>
      <c r="E11" s="18">
        <v>0</v>
      </c>
      <c r="F11" s="14">
        <v>3</v>
      </c>
      <c r="G11" s="14">
        <v>3</v>
      </c>
      <c r="H11" s="14">
        <v>3</v>
      </c>
      <c r="I11" s="18">
        <v>0</v>
      </c>
      <c r="J11" s="14">
        <v>3</v>
      </c>
      <c r="K11" s="18">
        <v>0</v>
      </c>
      <c r="L11" s="14">
        <v>3</v>
      </c>
      <c r="M11" s="14">
        <v>3</v>
      </c>
      <c r="N11" s="16">
        <v>3</v>
      </c>
      <c r="O11" s="64">
        <f t="shared" si="2"/>
        <v>30</v>
      </c>
      <c r="P11" s="36">
        <f t="shared" si="3"/>
        <v>76.92307692307693</v>
      </c>
    </row>
    <row r="12" spans="1:16" ht="14.25">
      <c r="A12" s="3" t="s">
        <v>214</v>
      </c>
      <c r="B12" s="14">
        <v>3</v>
      </c>
      <c r="C12" s="14">
        <v>3</v>
      </c>
      <c r="D12" s="14">
        <v>3</v>
      </c>
      <c r="E12" s="13">
        <v>3</v>
      </c>
      <c r="F12" s="14">
        <v>3</v>
      </c>
      <c r="G12" s="14">
        <v>3</v>
      </c>
      <c r="H12" s="14">
        <v>3</v>
      </c>
      <c r="I12" s="18">
        <v>0</v>
      </c>
      <c r="J12" s="14">
        <v>3</v>
      </c>
      <c r="K12" s="14">
        <v>3</v>
      </c>
      <c r="L12" s="14">
        <v>3</v>
      </c>
      <c r="M12" s="14">
        <v>3</v>
      </c>
      <c r="N12" s="15">
        <v>3</v>
      </c>
      <c r="O12" s="64">
        <f t="shared" si="2"/>
        <v>36</v>
      </c>
      <c r="P12" s="36">
        <f t="shared" si="3"/>
        <v>92.3076923076923</v>
      </c>
    </row>
    <row r="13" spans="1:16" ht="14.25">
      <c r="A13" s="3" t="s">
        <v>236</v>
      </c>
      <c r="B13" s="14">
        <v>3</v>
      </c>
      <c r="C13" s="14">
        <v>3</v>
      </c>
      <c r="D13" s="14">
        <v>3</v>
      </c>
      <c r="E13" s="13">
        <v>3</v>
      </c>
      <c r="F13" s="18">
        <v>0</v>
      </c>
      <c r="G13" s="14">
        <v>3</v>
      </c>
      <c r="H13" s="14">
        <v>3</v>
      </c>
      <c r="I13" s="13">
        <v>3</v>
      </c>
      <c r="J13" s="14">
        <v>3</v>
      </c>
      <c r="K13" s="18">
        <v>0</v>
      </c>
      <c r="L13" s="14">
        <v>3</v>
      </c>
      <c r="M13" s="14">
        <v>3</v>
      </c>
      <c r="N13" s="15">
        <v>3</v>
      </c>
      <c r="O13" s="64">
        <f>SUM(B13:N13)</f>
        <v>33</v>
      </c>
      <c r="P13" s="36">
        <f>(O13/39)*100</f>
        <v>84.61538461538461</v>
      </c>
    </row>
    <row r="14" spans="1:16" ht="14.25">
      <c r="A14" s="3" t="s">
        <v>271</v>
      </c>
      <c r="B14" s="14">
        <v>3</v>
      </c>
      <c r="C14" s="14">
        <v>3</v>
      </c>
      <c r="D14" s="14">
        <v>3</v>
      </c>
      <c r="E14" s="13">
        <v>3</v>
      </c>
      <c r="F14" s="13">
        <v>3</v>
      </c>
      <c r="G14" s="14">
        <v>3</v>
      </c>
      <c r="H14" s="14">
        <v>3</v>
      </c>
      <c r="I14" s="18">
        <v>0</v>
      </c>
      <c r="J14" s="14">
        <v>3</v>
      </c>
      <c r="K14" s="18">
        <v>0</v>
      </c>
      <c r="L14" s="14">
        <v>3</v>
      </c>
      <c r="M14" s="14">
        <v>3</v>
      </c>
      <c r="N14" s="15">
        <v>3</v>
      </c>
      <c r="O14" s="64">
        <f>SUM(B14:N14)</f>
        <v>33</v>
      </c>
      <c r="P14" s="36">
        <f>(O14/39)*100</f>
        <v>84.61538461538461</v>
      </c>
    </row>
    <row r="15" spans="1:16" ht="14.25">
      <c r="A15" s="3" t="s">
        <v>299</v>
      </c>
      <c r="B15" s="14">
        <v>3</v>
      </c>
      <c r="C15" s="14">
        <v>3</v>
      </c>
      <c r="D15" s="14">
        <v>3</v>
      </c>
      <c r="E15" s="13">
        <v>3</v>
      </c>
      <c r="F15" s="18">
        <v>0</v>
      </c>
      <c r="G15" s="14">
        <v>3</v>
      </c>
      <c r="H15" s="14">
        <v>3</v>
      </c>
      <c r="I15" s="18">
        <v>0</v>
      </c>
      <c r="J15" s="14">
        <v>3</v>
      </c>
      <c r="K15" s="18">
        <v>0</v>
      </c>
      <c r="L15" s="14">
        <v>3</v>
      </c>
      <c r="M15" s="14">
        <v>3</v>
      </c>
      <c r="N15" s="16">
        <v>3</v>
      </c>
      <c r="O15" s="64">
        <f>SUM(B15:N15)</f>
        <v>30</v>
      </c>
      <c r="P15" s="36">
        <f>(O15/39)*100</f>
        <v>76.92307692307693</v>
      </c>
    </row>
    <row r="17" ht="14.25" hidden="1">
      <c r="A17" s="10" t="s">
        <v>487</v>
      </c>
    </row>
    <row r="18" ht="14.25" hidden="1">
      <c r="A18" s="11" t="s">
        <v>488</v>
      </c>
    </row>
    <row r="19" ht="14.25" hidden="1">
      <c r="A19" s="11" t="s">
        <v>489</v>
      </c>
    </row>
    <row r="20" ht="14.25" hidden="1">
      <c r="A20" s="1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4" sqref="A14"/>
    </sheetView>
  </sheetViews>
  <sheetFormatPr defaultColWidth="9.140625" defaultRowHeight="15"/>
  <cols>
    <col min="1" max="1" width="15.7109375" style="0" customWidth="1"/>
    <col min="2" max="8" width="13.7109375" style="0" customWidth="1"/>
    <col min="9" max="13" width="13.7109375" style="6" customWidth="1"/>
    <col min="14" max="14" width="13.7109375" style="0" customWidth="1"/>
    <col min="15" max="16" width="10.7109375" style="0" customWidth="1"/>
  </cols>
  <sheetData>
    <row r="1" spans="1:16" ht="15.75" thickBot="1">
      <c r="A1" s="82" t="s">
        <v>361</v>
      </c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56"/>
      <c r="O1" s="59"/>
      <c r="P1" s="58"/>
    </row>
    <row r="2" spans="1:16" ht="183.75" customHeight="1">
      <c r="A2" s="83"/>
      <c r="B2" s="47" t="s">
        <v>357</v>
      </c>
      <c r="C2" s="47" t="s">
        <v>355</v>
      </c>
      <c r="D2" s="47" t="s">
        <v>448</v>
      </c>
      <c r="E2" s="47" t="s">
        <v>358</v>
      </c>
      <c r="F2" s="47" t="s">
        <v>359</v>
      </c>
      <c r="G2" s="47" t="s">
        <v>356</v>
      </c>
      <c r="H2" s="47" t="s">
        <v>325</v>
      </c>
      <c r="I2" s="47" t="s">
        <v>537</v>
      </c>
      <c r="J2" s="47" t="s">
        <v>538</v>
      </c>
      <c r="K2" s="47" t="s">
        <v>449</v>
      </c>
      <c r="L2" s="47" t="s">
        <v>450</v>
      </c>
      <c r="M2" s="47" t="s">
        <v>539</v>
      </c>
      <c r="N2" s="48" t="s">
        <v>360</v>
      </c>
      <c r="O2" s="61" t="s">
        <v>496</v>
      </c>
      <c r="P2" s="62" t="s">
        <v>491</v>
      </c>
    </row>
    <row r="3" spans="1:16" ht="15">
      <c r="A3" s="3" t="s">
        <v>33</v>
      </c>
      <c r="B3" s="14">
        <v>3</v>
      </c>
      <c r="C3" s="14">
        <v>3</v>
      </c>
      <c r="D3" s="14">
        <v>3</v>
      </c>
      <c r="E3" s="14">
        <v>3</v>
      </c>
      <c r="F3" s="14">
        <v>3</v>
      </c>
      <c r="G3" s="14">
        <v>3</v>
      </c>
      <c r="H3" s="14">
        <v>3</v>
      </c>
      <c r="I3" s="18">
        <v>0</v>
      </c>
      <c r="J3" s="20">
        <v>0</v>
      </c>
      <c r="K3" s="20">
        <v>0</v>
      </c>
      <c r="L3" s="20">
        <v>0</v>
      </c>
      <c r="M3" s="20">
        <v>0</v>
      </c>
      <c r="N3" s="16">
        <v>3</v>
      </c>
      <c r="O3" s="64">
        <f aca="true" t="shared" si="0" ref="O3:O9">SUM(B3:N3)</f>
        <v>24</v>
      </c>
      <c r="P3" s="36">
        <f aca="true" t="shared" si="1" ref="P3:P9">(O3/39)*100</f>
        <v>61.53846153846154</v>
      </c>
    </row>
    <row r="4" spans="1:16" ht="14.25">
      <c r="A4" s="3" t="s">
        <v>42</v>
      </c>
      <c r="B4" s="14">
        <v>3</v>
      </c>
      <c r="C4" s="14">
        <v>3</v>
      </c>
      <c r="D4" s="14">
        <v>3</v>
      </c>
      <c r="E4" s="14">
        <v>3</v>
      </c>
      <c r="F4" s="14">
        <v>3</v>
      </c>
      <c r="G4" s="14">
        <v>3</v>
      </c>
      <c r="H4" s="14">
        <v>3</v>
      </c>
      <c r="I4" s="18">
        <v>0</v>
      </c>
      <c r="J4" s="20">
        <v>0</v>
      </c>
      <c r="K4" s="20">
        <v>0</v>
      </c>
      <c r="L4" s="20">
        <v>0</v>
      </c>
      <c r="M4" s="20">
        <v>0</v>
      </c>
      <c r="N4" s="16">
        <v>3</v>
      </c>
      <c r="O4" s="64">
        <f t="shared" si="0"/>
        <v>24</v>
      </c>
      <c r="P4" s="36">
        <f t="shared" si="1"/>
        <v>61.53846153846154</v>
      </c>
    </row>
    <row r="5" spans="1:16" ht="14.25">
      <c r="A5" s="3" t="s">
        <v>65</v>
      </c>
      <c r="B5" s="14">
        <v>3</v>
      </c>
      <c r="C5" s="14">
        <v>3</v>
      </c>
      <c r="D5" s="13">
        <v>3</v>
      </c>
      <c r="E5" s="14">
        <v>3</v>
      </c>
      <c r="F5" s="13">
        <v>3</v>
      </c>
      <c r="G5" s="14">
        <v>3</v>
      </c>
      <c r="H5" s="14">
        <v>3</v>
      </c>
      <c r="I5" s="18">
        <v>0</v>
      </c>
      <c r="J5" s="20">
        <v>0</v>
      </c>
      <c r="K5" s="20">
        <v>0</v>
      </c>
      <c r="L5" s="20">
        <v>0</v>
      </c>
      <c r="M5" s="15">
        <v>3</v>
      </c>
      <c r="N5" s="16">
        <v>3</v>
      </c>
      <c r="O5" s="64">
        <f t="shared" si="0"/>
        <v>27</v>
      </c>
      <c r="P5" s="36">
        <f t="shared" si="1"/>
        <v>69.23076923076923</v>
      </c>
    </row>
    <row r="6" spans="1:16" ht="14.25">
      <c r="A6" s="3" t="s">
        <v>71</v>
      </c>
      <c r="B6" s="14">
        <v>3</v>
      </c>
      <c r="C6" s="14">
        <v>3</v>
      </c>
      <c r="D6" s="14">
        <v>3</v>
      </c>
      <c r="E6" s="14">
        <v>3</v>
      </c>
      <c r="F6" s="14">
        <v>3</v>
      </c>
      <c r="G6" s="14">
        <v>3</v>
      </c>
      <c r="H6" s="18">
        <v>0</v>
      </c>
      <c r="I6" s="18">
        <v>0</v>
      </c>
      <c r="J6" s="20">
        <v>0</v>
      </c>
      <c r="K6" s="20">
        <v>0</v>
      </c>
      <c r="L6" s="20">
        <v>0</v>
      </c>
      <c r="M6" s="20">
        <v>0</v>
      </c>
      <c r="N6" s="15">
        <v>3</v>
      </c>
      <c r="O6" s="64">
        <f t="shared" si="0"/>
        <v>21</v>
      </c>
      <c r="P6" s="36">
        <f t="shared" si="1"/>
        <v>53.84615384615385</v>
      </c>
    </row>
    <row r="7" spans="1:16" ht="14.25">
      <c r="A7" s="3" t="s">
        <v>92</v>
      </c>
      <c r="B7" s="14">
        <v>3</v>
      </c>
      <c r="C7" s="14">
        <v>3</v>
      </c>
      <c r="D7" s="14">
        <v>3</v>
      </c>
      <c r="E7" s="13">
        <v>3</v>
      </c>
      <c r="F7" s="13">
        <v>3</v>
      </c>
      <c r="G7" s="18">
        <v>0</v>
      </c>
      <c r="H7" s="14">
        <v>3</v>
      </c>
      <c r="I7" s="18">
        <v>0</v>
      </c>
      <c r="J7" s="20">
        <v>0</v>
      </c>
      <c r="K7" s="20">
        <v>0</v>
      </c>
      <c r="L7" s="20">
        <v>0</v>
      </c>
      <c r="M7" s="15">
        <v>3</v>
      </c>
      <c r="N7" s="15">
        <v>3</v>
      </c>
      <c r="O7" s="64">
        <f t="shared" si="0"/>
        <v>24</v>
      </c>
      <c r="P7" s="36">
        <f t="shared" si="1"/>
        <v>61.53846153846154</v>
      </c>
    </row>
    <row r="8" spans="1:16" ht="14.25">
      <c r="A8" s="3" t="s">
        <v>141</v>
      </c>
      <c r="B8" s="14">
        <v>3</v>
      </c>
      <c r="C8" s="14">
        <v>3</v>
      </c>
      <c r="D8" s="14">
        <v>3</v>
      </c>
      <c r="E8" s="14">
        <v>3</v>
      </c>
      <c r="F8" s="14">
        <v>3</v>
      </c>
      <c r="G8" s="14">
        <v>3</v>
      </c>
      <c r="H8" s="14">
        <v>3</v>
      </c>
      <c r="I8" s="18">
        <v>0</v>
      </c>
      <c r="J8" s="20">
        <v>0</v>
      </c>
      <c r="K8" s="20">
        <v>0</v>
      </c>
      <c r="L8" s="20">
        <v>0</v>
      </c>
      <c r="M8" s="15">
        <v>3</v>
      </c>
      <c r="N8" s="16">
        <v>3</v>
      </c>
      <c r="O8" s="64">
        <f t="shared" si="0"/>
        <v>27</v>
      </c>
      <c r="P8" s="36">
        <f t="shared" si="1"/>
        <v>69.23076923076923</v>
      </c>
    </row>
    <row r="9" spans="1:16" ht="14.25">
      <c r="A9" s="3" t="s">
        <v>152</v>
      </c>
      <c r="B9" s="14">
        <v>3</v>
      </c>
      <c r="C9" s="14">
        <v>3</v>
      </c>
      <c r="D9" s="14">
        <v>3</v>
      </c>
      <c r="E9" s="13">
        <v>3</v>
      </c>
      <c r="F9" s="13">
        <v>3</v>
      </c>
      <c r="G9" s="14">
        <v>3</v>
      </c>
      <c r="H9" s="14">
        <v>3</v>
      </c>
      <c r="I9" s="18">
        <v>0</v>
      </c>
      <c r="J9" s="20">
        <v>0</v>
      </c>
      <c r="K9" s="20">
        <v>0</v>
      </c>
      <c r="L9" s="20">
        <v>0</v>
      </c>
      <c r="M9" s="15">
        <v>3</v>
      </c>
      <c r="N9" s="16">
        <v>3</v>
      </c>
      <c r="O9" s="64">
        <f t="shared" si="0"/>
        <v>27</v>
      </c>
      <c r="P9" s="36">
        <f t="shared" si="1"/>
        <v>69.23076923076923</v>
      </c>
    </row>
    <row r="10" spans="1:16" ht="14.25">
      <c r="A10" s="3" t="s">
        <v>153</v>
      </c>
      <c r="B10" s="14">
        <v>3</v>
      </c>
      <c r="C10" s="14">
        <v>3</v>
      </c>
      <c r="D10" s="14">
        <v>3</v>
      </c>
      <c r="E10" s="18">
        <v>0</v>
      </c>
      <c r="F10" s="14">
        <v>3</v>
      </c>
      <c r="G10" s="14">
        <v>3</v>
      </c>
      <c r="H10" s="14">
        <v>3</v>
      </c>
      <c r="I10" s="18">
        <v>0</v>
      </c>
      <c r="J10" s="20">
        <v>0</v>
      </c>
      <c r="K10" s="20">
        <v>0</v>
      </c>
      <c r="L10" s="20">
        <v>0</v>
      </c>
      <c r="M10" s="15">
        <v>3</v>
      </c>
      <c r="N10" s="16">
        <v>3</v>
      </c>
      <c r="O10" s="64">
        <f aca="true" t="shared" si="2" ref="O10:O15">SUM(B10:N10)</f>
        <v>24</v>
      </c>
      <c r="P10" s="36">
        <f aca="true" t="shared" si="3" ref="P10:P15">(O10/39)*100</f>
        <v>61.53846153846154</v>
      </c>
    </row>
    <row r="11" spans="1:16" ht="14.25">
      <c r="A11" s="3" t="s">
        <v>159</v>
      </c>
      <c r="B11" s="14">
        <v>3</v>
      </c>
      <c r="C11" s="14">
        <v>3</v>
      </c>
      <c r="D11" s="14">
        <v>3</v>
      </c>
      <c r="E11" s="14">
        <v>3</v>
      </c>
      <c r="F11" s="14">
        <v>3</v>
      </c>
      <c r="G11" s="14">
        <v>3</v>
      </c>
      <c r="H11" s="14">
        <v>3</v>
      </c>
      <c r="I11" s="18">
        <v>0</v>
      </c>
      <c r="J11" s="20">
        <v>0</v>
      </c>
      <c r="K11" s="20">
        <v>0</v>
      </c>
      <c r="L11" s="20">
        <v>0</v>
      </c>
      <c r="M11" s="20">
        <v>0</v>
      </c>
      <c r="N11" s="16">
        <v>3</v>
      </c>
      <c r="O11" s="64">
        <f t="shared" si="2"/>
        <v>24</v>
      </c>
      <c r="P11" s="36">
        <f t="shared" si="3"/>
        <v>61.53846153846154</v>
      </c>
    </row>
    <row r="12" spans="1:16" ht="14.25">
      <c r="A12" s="3" t="s">
        <v>166</v>
      </c>
      <c r="B12" s="14">
        <v>3</v>
      </c>
      <c r="C12" s="14">
        <v>3</v>
      </c>
      <c r="D12" s="14">
        <v>3</v>
      </c>
      <c r="E12" s="14">
        <v>3</v>
      </c>
      <c r="F12" s="14">
        <v>3</v>
      </c>
      <c r="G12" s="14">
        <v>3</v>
      </c>
      <c r="H12" s="14">
        <v>3</v>
      </c>
      <c r="I12" s="18">
        <v>0</v>
      </c>
      <c r="J12" s="20">
        <v>0</v>
      </c>
      <c r="K12" s="20">
        <v>0</v>
      </c>
      <c r="L12" s="20">
        <v>0</v>
      </c>
      <c r="M12" s="20">
        <v>0</v>
      </c>
      <c r="N12" s="15">
        <v>3</v>
      </c>
      <c r="O12" s="64">
        <f t="shared" si="2"/>
        <v>24</v>
      </c>
      <c r="P12" s="36">
        <f t="shared" si="3"/>
        <v>61.53846153846154</v>
      </c>
    </row>
    <row r="13" spans="1:16" ht="14.25">
      <c r="A13" s="3" t="s">
        <v>189</v>
      </c>
      <c r="B13" s="14">
        <v>3</v>
      </c>
      <c r="C13" s="14">
        <v>3</v>
      </c>
      <c r="D13" s="14">
        <v>3</v>
      </c>
      <c r="E13" s="13">
        <v>3</v>
      </c>
      <c r="F13" s="14">
        <v>3</v>
      </c>
      <c r="G13" s="14">
        <v>3</v>
      </c>
      <c r="H13" s="14">
        <v>3</v>
      </c>
      <c r="I13" s="18">
        <v>0</v>
      </c>
      <c r="J13" s="15">
        <v>3</v>
      </c>
      <c r="K13" s="20">
        <v>0</v>
      </c>
      <c r="L13" s="20">
        <v>0</v>
      </c>
      <c r="M13" s="20">
        <v>0</v>
      </c>
      <c r="N13" s="15">
        <v>3</v>
      </c>
      <c r="O13" s="64">
        <f t="shared" si="2"/>
        <v>27</v>
      </c>
      <c r="P13" s="36">
        <f t="shared" si="3"/>
        <v>69.23076923076923</v>
      </c>
    </row>
    <row r="14" spans="1:16" ht="14.25">
      <c r="A14" s="75" t="s">
        <v>202</v>
      </c>
      <c r="B14" s="14">
        <v>3</v>
      </c>
      <c r="C14" s="14">
        <v>3</v>
      </c>
      <c r="D14" s="14">
        <v>3</v>
      </c>
      <c r="E14" s="18">
        <v>0</v>
      </c>
      <c r="F14" s="14">
        <v>3</v>
      </c>
      <c r="G14" s="14">
        <v>3</v>
      </c>
      <c r="H14" s="14">
        <v>3</v>
      </c>
      <c r="I14" s="18">
        <v>0</v>
      </c>
      <c r="J14" s="20">
        <v>0</v>
      </c>
      <c r="K14" s="20">
        <v>0</v>
      </c>
      <c r="L14" s="20">
        <v>0</v>
      </c>
      <c r="M14" s="15">
        <v>3</v>
      </c>
      <c r="N14" s="16">
        <v>3</v>
      </c>
      <c r="O14" s="64">
        <f t="shared" si="2"/>
        <v>24</v>
      </c>
      <c r="P14" s="36">
        <f t="shared" si="3"/>
        <v>61.53846153846154</v>
      </c>
    </row>
    <row r="15" spans="1:16" ht="14.25">
      <c r="A15" s="3" t="s">
        <v>214</v>
      </c>
      <c r="B15" s="14">
        <v>3</v>
      </c>
      <c r="C15" s="14">
        <v>3</v>
      </c>
      <c r="D15" s="14">
        <v>3</v>
      </c>
      <c r="E15" s="13">
        <v>3</v>
      </c>
      <c r="F15" s="13">
        <v>3</v>
      </c>
      <c r="G15" s="14">
        <v>3</v>
      </c>
      <c r="H15" s="14">
        <v>3</v>
      </c>
      <c r="I15" s="18">
        <v>0</v>
      </c>
      <c r="J15" s="20">
        <v>0</v>
      </c>
      <c r="K15" s="20">
        <v>0</v>
      </c>
      <c r="L15" s="20">
        <v>0</v>
      </c>
      <c r="M15" s="20">
        <v>0</v>
      </c>
      <c r="N15" s="15">
        <v>3</v>
      </c>
      <c r="O15" s="64">
        <f t="shared" si="2"/>
        <v>24</v>
      </c>
      <c r="P15" s="36">
        <f t="shared" si="3"/>
        <v>61.53846153846154</v>
      </c>
    </row>
    <row r="16" spans="1:16" ht="14.25">
      <c r="A16" s="3" t="s">
        <v>236</v>
      </c>
      <c r="B16" s="14">
        <v>3</v>
      </c>
      <c r="C16" s="14">
        <v>3</v>
      </c>
      <c r="D16" s="14">
        <v>3</v>
      </c>
      <c r="E16" s="13">
        <v>3</v>
      </c>
      <c r="F16" s="14">
        <v>3</v>
      </c>
      <c r="G16" s="13">
        <v>3</v>
      </c>
      <c r="H16" s="14">
        <v>3</v>
      </c>
      <c r="I16" s="18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64">
        <f>SUM(B16:N16)</f>
        <v>21</v>
      </c>
      <c r="P16" s="36">
        <f>(O16/39)*100</f>
        <v>53.84615384615385</v>
      </c>
    </row>
    <row r="17" spans="1:16" ht="14.25">
      <c r="A17" s="3" t="s">
        <v>271</v>
      </c>
      <c r="B17" s="14">
        <v>3</v>
      </c>
      <c r="C17" s="14">
        <v>3</v>
      </c>
      <c r="D17" s="14">
        <v>3</v>
      </c>
      <c r="E17" s="13">
        <v>3</v>
      </c>
      <c r="F17" s="13">
        <v>3</v>
      </c>
      <c r="G17" s="14">
        <v>3</v>
      </c>
      <c r="H17" s="18">
        <v>0</v>
      </c>
      <c r="I17" s="18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64">
        <f>SUM(B17:N17)</f>
        <v>18</v>
      </c>
      <c r="P17" s="36">
        <f>(O17/39)*100</f>
        <v>46.15384615384615</v>
      </c>
    </row>
    <row r="18" spans="1:16" ht="14.25">
      <c r="A18" s="3" t="s">
        <v>299</v>
      </c>
      <c r="B18" s="14">
        <v>3</v>
      </c>
      <c r="C18" s="14">
        <v>3</v>
      </c>
      <c r="D18" s="14">
        <v>3</v>
      </c>
      <c r="E18" s="14">
        <v>3</v>
      </c>
      <c r="F18" s="18">
        <v>0</v>
      </c>
      <c r="G18" s="14">
        <v>3</v>
      </c>
      <c r="H18" s="14">
        <v>3</v>
      </c>
      <c r="I18" s="18">
        <v>0</v>
      </c>
      <c r="J18" s="20">
        <v>0</v>
      </c>
      <c r="K18" s="20">
        <v>0</v>
      </c>
      <c r="L18" s="20">
        <v>0</v>
      </c>
      <c r="M18" s="20">
        <v>0</v>
      </c>
      <c r="N18" s="15">
        <v>3</v>
      </c>
      <c r="O18" s="64">
        <f>SUM(B18:N18)</f>
        <v>21</v>
      </c>
      <c r="P18" s="36">
        <f>(O18/39)*100</f>
        <v>53.84615384615385</v>
      </c>
    </row>
    <row r="20" ht="14.25" hidden="1">
      <c r="A20" s="10" t="s">
        <v>487</v>
      </c>
    </row>
    <row r="21" ht="14.25" hidden="1">
      <c r="A21" s="11" t="s">
        <v>488</v>
      </c>
    </row>
    <row r="22" ht="14.25" hidden="1">
      <c r="A22" s="11" t="s">
        <v>489</v>
      </c>
    </row>
    <row r="23" ht="14.25" hidden="1">
      <c r="A23" s="12"/>
    </row>
  </sheetData>
  <sheetProtection/>
  <mergeCells count="1">
    <mergeCell ref="A1:A2"/>
  </mergeCells>
  <hyperlinks>
    <hyperlink ref="A1" location="Totalt!A1" tooltip="Tillbaka till Totalt resultat" display="Handikapp-omsorg"/>
  </hyperlink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7"/>
  <sheetViews>
    <sheetView zoomScale="90" zoomScaleNormal="90" zoomScalePageLayoutView="0" workbookViewId="0" topLeftCell="A1">
      <pane xSplit="1" ySplit="2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3" sqref="A13"/>
    </sheetView>
  </sheetViews>
  <sheetFormatPr defaultColWidth="9.140625" defaultRowHeight="15"/>
  <cols>
    <col min="1" max="1" width="15.7109375" style="0" customWidth="1"/>
    <col min="2" max="18" width="13.7109375" style="0" customWidth="1"/>
    <col min="19" max="26" width="13.7109375" style="6" customWidth="1"/>
    <col min="27" max="28" width="10.7109375" style="0" customWidth="1"/>
  </cols>
  <sheetData>
    <row r="1" spans="1:28" ht="15" thickBot="1">
      <c r="A1" s="82" t="s">
        <v>362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57"/>
      <c r="U1" s="57"/>
      <c r="V1" s="57"/>
      <c r="W1" s="57"/>
      <c r="X1" s="57"/>
      <c r="Y1" s="57"/>
      <c r="Z1" s="57"/>
      <c r="AA1" s="59"/>
      <c r="AB1" s="58"/>
    </row>
    <row r="2" spans="1:28" s="2" customFormat="1" ht="127.5" customHeight="1">
      <c r="A2" s="83"/>
      <c r="B2" s="49" t="s">
        <v>363</v>
      </c>
      <c r="C2" s="49" t="s">
        <v>364</v>
      </c>
      <c r="D2" s="49" t="s">
        <v>365</v>
      </c>
      <c r="E2" s="49" t="s">
        <v>366</v>
      </c>
      <c r="F2" s="49" t="s">
        <v>367</v>
      </c>
      <c r="G2" s="49" t="s">
        <v>540</v>
      </c>
      <c r="H2" s="49" t="s">
        <v>368</v>
      </c>
      <c r="I2" s="49" t="s">
        <v>369</v>
      </c>
      <c r="J2" s="49" t="s">
        <v>370</v>
      </c>
      <c r="K2" s="49" t="s">
        <v>371</v>
      </c>
      <c r="L2" s="49" t="s">
        <v>372</v>
      </c>
      <c r="M2" s="49" t="s">
        <v>373</v>
      </c>
      <c r="N2" s="49" t="s">
        <v>374</v>
      </c>
      <c r="O2" s="49" t="s">
        <v>375</v>
      </c>
      <c r="P2" s="49" t="s">
        <v>376</v>
      </c>
      <c r="Q2" s="49" t="s">
        <v>377</v>
      </c>
      <c r="R2" s="49" t="s">
        <v>325</v>
      </c>
      <c r="S2" s="50" t="s">
        <v>541</v>
      </c>
      <c r="T2" s="47" t="s">
        <v>451</v>
      </c>
      <c r="U2" s="47" t="s">
        <v>452</v>
      </c>
      <c r="V2" s="47" t="s">
        <v>453</v>
      </c>
      <c r="W2" s="47" t="s">
        <v>454</v>
      </c>
      <c r="X2" s="47" t="s">
        <v>455</v>
      </c>
      <c r="Y2" s="47" t="s">
        <v>456</v>
      </c>
      <c r="Z2" s="48" t="s">
        <v>457</v>
      </c>
      <c r="AA2" s="61" t="s">
        <v>497</v>
      </c>
      <c r="AB2" s="62" t="s">
        <v>491</v>
      </c>
    </row>
    <row r="3" spans="1:28" s="2" customFormat="1" ht="14.25">
      <c r="A3" s="3" t="s">
        <v>33</v>
      </c>
      <c r="B3" s="14">
        <v>3</v>
      </c>
      <c r="C3" s="14">
        <v>3</v>
      </c>
      <c r="D3" s="14">
        <v>3</v>
      </c>
      <c r="E3" s="14">
        <v>3</v>
      </c>
      <c r="F3" s="14">
        <v>3</v>
      </c>
      <c r="G3" s="13">
        <v>3</v>
      </c>
      <c r="H3" s="14">
        <v>3</v>
      </c>
      <c r="I3" s="14">
        <v>3</v>
      </c>
      <c r="J3" s="14">
        <v>3</v>
      </c>
      <c r="K3" s="14">
        <v>3</v>
      </c>
      <c r="L3" s="14">
        <v>3</v>
      </c>
      <c r="M3" s="14">
        <v>3</v>
      </c>
      <c r="N3" s="14">
        <v>3</v>
      </c>
      <c r="O3" s="14">
        <v>3</v>
      </c>
      <c r="P3" s="14">
        <v>3</v>
      </c>
      <c r="Q3" s="14">
        <v>3</v>
      </c>
      <c r="R3" s="14">
        <v>3</v>
      </c>
      <c r="S3" s="15">
        <v>3</v>
      </c>
      <c r="T3" s="13">
        <v>3</v>
      </c>
      <c r="U3" s="13">
        <v>3</v>
      </c>
      <c r="V3" s="13">
        <v>3</v>
      </c>
      <c r="W3" s="13">
        <v>3</v>
      </c>
      <c r="X3" s="13">
        <v>3</v>
      </c>
      <c r="Y3" s="18">
        <v>0</v>
      </c>
      <c r="Z3" s="20">
        <v>0</v>
      </c>
      <c r="AA3" s="64">
        <f aca="true" t="shared" si="0" ref="AA3:AA8">SUM(B3:Z3)</f>
        <v>69</v>
      </c>
      <c r="AB3" s="36">
        <f aca="true" t="shared" si="1" ref="AB3:AB8">(AA3/75)*100</f>
        <v>92</v>
      </c>
    </row>
    <row r="4" spans="1:28" s="2" customFormat="1" ht="14.25">
      <c r="A4" s="3" t="s">
        <v>42</v>
      </c>
      <c r="B4" s="14">
        <v>3</v>
      </c>
      <c r="C4" s="14">
        <v>3</v>
      </c>
      <c r="D4" s="13">
        <v>3</v>
      </c>
      <c r="E4" s="13">
        <v>3</v>
      </c>
      <c r="F4" s="14">
        <v>3</v>
      </c>
      <c r="G4" s="13">
        <v>3</v>
      </c>
      <c r="H4" s="14">
        <v>3</v>
      </c>
      <c r="I4" s="14">
        <v>3</v>
      </c>
      <c r="J4" s="14">
        <v>3</v>
      </c>
      <c r="K4" s="14">
        <v>3</v>
      </c>
      <c r="L4" s="14">
        <v>3</v>
      </c>
      <c r="M4" s="14">
        <v>3</v>
      </c>
      <c r="N4" s="14">
        <v>3</v>
      </c>
      <c r="O4" s="14">
        <v>3</v>
      </c>
      <c r="P4" s="14">
        <v>3</v>
      </c>
      <c r="Q4" s="14">
        <v>3</v>
      </c>
      <c r="R4" s="14">
        <v>3</v>
      </c>
      <c r="S4" s="20">
        <v>0</v>
      </c>
      <c r="T4" s="13">
        <v>3</v>
      </c>
      <c r="U4" s="13">
        <v>3</v>
      </c>
      <c r="V4" s="13">
        <v>3</v>
      </c>
      <c r="W4" s="13">
        <v>3</v>
      </c>
      <c r="X4" s="13">
        <v>3</v>
      </c>
      <c r="Y4" s="18">
        <v>0</v>
      </c>
      <c r="Z4" s="20">
        <v>0</v>
      </c>
      <c r="AA4" s="64">
        <f t="shared" si="0"/>
        <v>66</v>
      </c>
      <c r="AB4" s="36">
        <f t="shared" si="1"/>
        <v>88</v>
      </c>
    </row>
    <row r="5" spans="1:28" s="2" customFormat="1" ht="14.25">
      <c r="A5" s="3" t="s">
        <v>65</v>
      </c>
      <c r="B5" s="14">
        <v>3</v>
      </c>
      <c r="C5" s="14">
        <v>3</v>
      </c>
      <c r="D5" s="13">
        <v>3</v>
      </c>
      <c r="E5" s="13">
        <v>3</v>
      </c>
      <c r="F5" s="14">
        <v>3</v>
      </c>
      <c r="G5" s="13">
        <v>3</v>
      </c>
      <c r="H5" s="14">
        <v>3</v>
      </c>
      <c r="I5" s="14">
        <v>3</v>
      </c>
      <c r="J5" s="14">
        <v>3</v>
      </c>
      <c r="K5" s="14">
        <v>3</v>
      </c>
      <c r="L5" s="14">
        <v>3</v>
      </c>
      <c r="M5" s="14">
        <v>3</v>
      </c>
      <c r="N5" s="14">
        <v>3</v>
      </c>
      <c r="O5" s="14">
        <v>3</v>
      </c>
      <c r="P5" s="14">
        <v>3</v>
      </c>
      <c r="Q5" s="14">
        <v>3</v>
      </c>
      <c r="R5" s="14">
        <v>3</v>
      </c>
      <c r="S5" s="20">
        <v>0</v>
      </c>
      <c r="T5" s="13">
        <v>3</v>
      </c>
      <c r="U5" s="13">
        <v>3</v>
      </c>
      <c r="V5" s="13">
        <v>3</v>
      </c>
      <c r="W5" s="13">
        <v>3</v>
      </c>
      <c r="X5" s="13">
        <v>3</v>
      </c>
      <c r="Y5" s="18">
        <v>0</v>
      </c>
      <c r="Z5" s="20">
        <v>0</v>
      </c>
      <c r="AA5" s="64">
        <f t="shared" si="0"/>
        <v>66</v>
      </c>
      <c r="AB5" s="36">
        <f t="shared" si="1"/>
        <v>88</v>
      </c>
    </row>
    <row r="6" spans="1:28" s="2" customFormat="1" ht="14.25">
      <c r="A6" s="3" t="s">
        <v>71</v>
      </c>
      <c r="B6" s="14">
        <v>3</v>
      </c>
      <c r="C6" s="14">
        <v>3</v>
      </c>
      <c r="D6" s="14">
        <v>3</v>
      </c>
      <c r="E6" s="13">
        <v>3</v>
      </c>
      <c r="F6" s="14">
        <v>3</v>
      </c>
      <c r="G6" s="18">
        <v>0</v>
      </c>
      <c r="H6" s="14">
        <v>3</v>
      </c>
      <c r="I6" s="14">
        <v>3</v>
      </c>
      <c r="J6" s="14">
        <v>3</v>
      </c>
      <c r="K6" s="14">
        <v>3</v>
      </c>
      <c r="L6" s="14">
        <v>3</v>
      </c>
      <c r="M6" s="13">
        <v>3</v>
      </c>
      <c r="N6" s="14">
        <v>3</v>
      </c>
      <c r="O6" s="14">
        <v>3</v>
      </c>
      <c r="P6" s="14">
        <v>3</v>
      </c>
      <c r="Q6" s="18">
        <v>0</v>
      </c>
      <c r="R6" s="14">
        <v>3</v>
      </c>
      <c r="S6" s="20">
        <v>0</v>
      </c>
      <c r="T6" s="13">
        <v>3</v>
      </c>
      <c r="U6" s="13">
        <v>3</v>
      </c>
      <c r="V6" s="13">
        <v>3</v>
      </c>
      <c r="W6" s="18">
        <v>0</v>
      </c>
      <c r="X6" s="18">
        <v>0</v>
      </c>
      <c r="Y6" s="18">
        <v>0</v>
      </c>
      <c r="Z6" s="20">
        <v>0</v>
      </c>
      <c r="AA6" s="64">
        <f t="shared" si="0"/>
        <v>54</v>
      </c>
      <c r="AB6" s="36">
        <f t="shared" si="1"/>
        <v>72</v>
      </c>
    </row>
    <row r="7" spans="1:28" s="2" customFormat="1" ht="14.25">
      <c r="A7" s="3" t="s">
        <v>92</v>
      </c>
      <c r="B7" s="14">
        <v>3</v>
      </c>
      <c r="C7" s="14">
        <v>3</v>
      </c>
      <c r="D7" s="14">
        <v>3</v>
      </c>
      <c r="E7" s="18">
        <v>0</v>
      </c>
      <c r="F7" s="14">
        <v>3</v>
      </c>
      <c r="G7" s="13">
        <v>3</v>
      </c>
      <c r="H7" s="14">
        <v>3</v>
      </c>
      <c r="I7" s="14">
        <v>3</v>
      </c>
      <c r="J7" s="14">
        <v>3</v>
      </c>
      <c r="K7" s="14">
        <v>3</v>
      </c>
      <c r="L7" s="14">
        <v>3</v>
      </c>
      <c r="M7" s="14">
        <v>3</v>
      </c>
      <c r="N7" s="14">
        <v>3</v>
      </c>
      <c r="O7" s="14">
        <v>3</v>
      </c>
      <c r="P7" s="14">
        <v>3</v>
      </c>
      <c r="Q7" s="14">
        <v>3</v>
      </c>
      <c r="R7" s="14">
        <v>3</v>
      </c>
      <c r="S7" s="20">
        <v>0</v>
      </c>
      <c r="T7" s="13">
        <v>3</v>
      </c>
      <c r="U7" s="13">
        <v>3</v>
      </c>
      <c r="V7" s="13">
        <v>3</v>
      </c>
      <c r="W7" s="17">
        <v>1</v>
      </c>
      <c r="X7" s="13">
        <v>3</v>
      </c>
      <c r="Y7" s="18">
        <v>0</v>
      </c>
      <c r="Z7" s="20">
        <v>0</v>
      </c>
      <c r="AA7" s="64">
        <f t="shared" si="0"/>
        <v>61</v>
      </c>
      <c r="AB7" s="36">
        <f t="shared" si="1"/>
        <v>81.33333333333333</v>
      </c>
    </row>
    <row r="8" spans="1:28" s="2" customFormat="1" ht="14.25">
      <c r="A8" s="3" t="s">
        <v>141</v>
      </c>
      <c r="B8" s="14">
        <v>3</v>
      </c>
      <c r="C8" s="14">
        <v>3</v>
      </c>
      <c r="D8" s="14">
        <v>3</v>
      </c>
      <c r="E8" s="14">
        <v>3</v>
      </c>
      <c r="F8" s="14">
        <v>3</v>
      </c>
      <c r="G8" s="13">
        <v>3</v>
      </c>
      <c r="H8" s="14">
        <v>3</v>
      </c>
      <c r="I8" s="14">
        <v>3</v>
      </c>
      <c r="J8" s="14">
        <v>3</v>
      </c>
      <c r="K8" s="14">
        <v>3</v>
      </c>
      <c r="L8" s="14">
        <v>3</v>
      </c>
      <c r="M8" s="14">
        <v>3</v>
      </c>
      <c r="N8" s="14">
        <v>3</v>
      </c>
      <c r="O8" s="14">
        <v>3</v>
      </c>
      <c r="P8" s="14">
        <v>3</v>
      </c>
      <c r="Q8" s="14">
        <v>3</v>
      </c>
      <c r="R8" s="14">
        <v>3</v>
      </c>
      <c r="S8" s="20">
        <v>0</v>
      </c>
      <c r="T8" s="13">
        <v>3</v>
      </c>
      <c r="U8" s="13">
        <v>3</v>
      </c>
      <c r="V8" s="13">
        <v>3</v>
      </c>
      <c r="W8" s="13">
        <v>3</v>
      </c>
      <c r="X8" s="13">
        <v>3</v>
      </c>
      <c r="Y8" s="18">
        <v>0</v>
      </c>
      <c r="Z8" s="20">
        <v>0</v>
      </c>
      <c r="AA8" s="64">
        <f t="shared" si="0"/>
        <v>66</v>
      </c>
      <c r="AB8" s="36">
        <f t="shared" si="1"/>
        <v>88</v>
      </c>
    </row>
    <row r="9" spans="1:28" s="2" customFormat="1" ht="14.25">
      <c r="A9" s="3" t="s">
        <v>153</v>
      </c>
      <c r="B9" s="14">
        <v>3</v>
      </c>
      <c r="C9" s="14">
        <v>3</v>
      </c>
      <c r="D9" s="14">
        <v>3</v>
      </c>
      <c r="E9" s="13">
        <v>3</v>
      </c>
      <c r="F9" s="14">
        <v>3</v>
      </c>
      <c r="G9" s="13">
        <v>3</v>
      </c>
      <c r="H9" s="14">
        <v>3</v>
      </c>
      <c r="I9" s="14">
        <v>3</v>
      </c>
      <c r="J9" s="14">
        <v>3</v>
      </c>
      <c r="K9" s="14">
        <v>3</v>
      </c>
      <c r="L9" s="14">
        <v>3</v>
      </c>
      <c r="M9" s="14">
        <v>3</v>
      </c>
      <c r="N9" s="14">
        <v>3</v>
      </c>
      <c r="O9" s="14">
        <v>3</v>
      </c>
      <c r="P9" s="14">
        <v>3</v>
      </c>
      <c r="Q9" s="14">
        <v>3</v>
      </c>
      <c r="R9" s="14">
        <v>3</v>
      </c>
      <c r="S9" s="20">
        <v>0</v>
      </c>
      <c r="T9" s="13">
        <v>3</v>
      </c>
      <c r="U9" s="13">
        <v>3</v>
      </c>
      <c r="V9" s="13">
        <v>3</v>
      </c>
      <c r="W9" s="13">
        <v>3</v>
      </c>
      <c r="X9" s="13">
        <v>3</v>
      </c>
      <c r="Y9" s="13">
        <v>3</v>
      </c>
      <c r="Z9" s="15">
        <v>3</v>
      </c>
      <c r="AA9" s="64">
        <f aca="true" t="shared" si="2" ref="AA9:AA14">SUM(B9:Z9)</f>
        <v>72</v>
      </c>
      <c r="AB9" s="36">
        <f aca="true" t="shared" si="3" ref="AB9:AB14">(AA9/75)*100</f>
        <v>96</v>
      </c>
    </row>
    <row r="10" spans="1:28" s="2" customFormat="1" ht="14.25">
      <c r="A10" s="3" t="s">
        <v>159</v>
      </c>
      <c r="B10" s="14">
        <v>3</v>
      </c>
      <c r="C10" s="14">
        <v>3</v>
      </c>
      <c r="D10" s="14">
        <v>3</v>
      </c>
      <c r="E10" s="14">
        <v>3</v>
      </c>
      <c r="F10" s="14">
        <v>3</v>
      </c>
      <c r="G10" s="18">
        <v>0</v>
      </c>
      <c r="H10" s="18">
        <v>0</v>
      </c>
      <c r="I10" s="14">
        <v>3</v>
      </c>
      <c r="J10" s="14">
        <v>3</v>
      </c>
      <c r="K10" s="14">
        <v>3</v>
      </c>
      <c r="L10" s="14">
        <v>3</v>
      </c>
      <c r="M10" s="14">
        <v>3</v>
      </c>
      <c r="N10" s="14">
        <v>3</v>
      </c>
      <c r="O10" s="14">
        <v>3</v>
      </c>
      <c r="P10" s="14">
        <v>3</v>
      </c>
      <c r="Q10" s="14">
        <v>3</v>
      </c>
      <c r="R10" s="14">
        <v>3</v>
      </c>
      <c r="S10" s="20">
        <v>0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8">
        <v>0</v>
      </c>
      <c r="Z10" s="20">
        <v>0</v>
      </c>
      <c r="AA10" s="64">
        <f t="shared" si="2"/>
        <v>60</v>
      </c>
      <c r="AB10" s="36">
        <f t="shared" si="3"/>
        <v>80</v>
      </c>
    </row>
    <row r="11" spans="1:28" s="2" customFormat="1" ht="14.25">
      <c r="A11" s="3" t="s">
        <v>166</v>
      </c>
      <c r="B11" s="14">
        <v>3</v>
      </c>
      <c r="C11" s="14">
        <v>3</v>
      </c>
      <c r="D11" s="13">
        <v>3</v>
      </c>
      <c r="E11" s="14">
        <v>3</v>
      </c>
      <c r="F11" s="14">
        <v>3</v>
      </c>
      <c r="G11" s="13">
        <v>3</v>
      </c>
      <c r="H11" s="14">
        <v>3</v>
      </c>
      <c r="I11" s="14">
        <v>3</v>
      </c>
      <c r="J11" s="14">
        <v>3</v>
      </c>
      <c r="K11" s="14">
        <v>3</v>
      </c>
      <c r="L11" s="14">
        <v>3</v>
      </c>
      <c r="M11" s="14">
        <v>3</v>
      </c>
      <c r="N11" s="14">
        <v>3</v>
      </c>
      <c r="O11" s="14">
        <v>3</v>
      </c>
      <c r="P11" s="14">
        <v>3</v>
      </c>
      <c r="Q11" s="13">
        <v>3</v>
      </c>
      <c r="R11" s="14">
        <v>3</v>
      </c>
      <c r="S11" s="20">
        <v>0</v>
      </c>
      <c r="T11" s="18">
        <v>0</v>
      </c>
      <c r="U11" s="18">
        <v>0</v>
      </c>
      <c r="V11" s="18">
        <v>0</v>
      </c>
      <c r="W11" s="13">
        <v>3</v>
      </c>
      <c r="X11" s="13">
        <v>3</v>
      </c>
      <c r="Y11" s="18">
        <v>0</v>
      </c>
      <c r="Z11" s="20">
        <v>0</v>
      </c>
      <c r="AA11" s="64">
        <f t="shared" si="2"/>
        <v>57</v>
      </c>
      <c r="AB11" s="36">
        <f t="shared" si="3"/>
        <v>76</v>
      </c>
    </row>
    <row r="12" spans="1:28" s="2" customFormat="1" ht="14.25">
      <c r="A12" s="3" t="s">
        <v>189</v>
      </c>
      <c r="B12" s="14">
        <v>3</v>
      </c>
      <c r="C12" s="14">
        <v>3</v>
      </c>
      <c r="D12" s="13">
        <v>3</v>
      </c>
      <c r="E12" s="14">
        <v>3</v>
      </c>
      <c r="F12" s="14">
        <v>3</v>
      </c>
      <c r="G12" s="13">
        <v>3</v>
      </c>
      <c r="H12" s="14">
        <v>3</v>
      </c>
      <c r="I12" s="14">
        <v>3</v>
      </c>
      <c r="J12" s="14">
        <v>3</v>
      </c>
      <c r="K12" s="14">
        <v>3</v>
      </c>
      <c r="L12" s="14">
        <v>3</v>
      </c>
      <c r="M12" s="14">
        <v>3</v>
      </c>
      <c r="N12" s="14">
        <v>3</v>
      </c>
      <c r="O12" s="14">
        <v>3</v>
      </c>
      <c r="P12" s="14">
        <v>3</v>
      </c>
      <c r="Q12" s="14">
        <v>3</v>
      </c>
      <c r="R12" s="14">
        <v>3</v>
      </c>
      <c r="S12" s="20">
        <v>0</v>
      </c>
      <c r="T12" s="13">
        <v>3</v>
      </c>
      <c r="U12" s="13">
        <v>3</v>
      </c>
      <c r="V12" s="13">
        <v>3</v>
      </c>
      <c r="W12" s="13">
        <v>3</v>
      </c>
      <c r="X12" s="13">
        <v>3</v>
      </c>
      <c r="Y12" s="18">
        <v>0</v>
      </c>
      <c r="Z12" s="20">
        <v>0</v>
      </c>
      <c r="AA12" s="64">
        <f t="shared" si="2"/>
        <v>66</v>
      </c>
      <c r="AB12" s="36">
        <f t="shared" si="3"/>
        <v>88</v>
      </c>
    </row>
    <row r="13" spans="1:28" s="2" customFormat="1" ht="14.25">
      <c r="A13" s="75" t="s">
        <v>202</v>
      </c>
      <c r="B13" s="14">
        <v>3</v>
      </c>
      <c r="C13" s="14">
        <v>3</v>
      </c>
      <c r="D13" s="17">
        <v>1</v>
      </c>
      <c r="E13" s="14">
        <v>3</v>
      </c>
      <c r="F13" s="14">
        <v>3</v>
      </c>
      <c r="G13" s="18">
        <v>0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  <c r="M13" s="14">
        <v>3</v>
      </c>
      <c r="N13" s="14">
        <v>3</v>
      </c>
      <c r="O13" s="14">
        <v>3</v>
      </c>
      <c r="P13" s="14">
        <v>3</v>
      </c>
      <c r="Q13" s="14">
        <v>3</v>
      </c>
      <c r="R13" s="14">
        <v>3</v>
      </c>
      <c r="S13" s="20">
        <v>0</v>
      </c>
      <c r="T13" s="13">
        <v>3</v>
      </c>
      <c r="U13" s="13">
        <v>3</v>
      </c>
      <c r="V13" s="13">
        <v>3</v>
      </c>
      <c r="W13" s="13">
        <v>3</v>
      </c>
      <c r="X13" s="13">
        <v>3</v>
      </c>
      <c r="Y13" s="18">
        <v>0</v>
      </c>
      <c r="Z13" s="20">
        <v>0</v>
      </c>
      <c r="AA13" s="64">
        <f t="shared" si="2"/>
        <v>61</v>
      </c>
      <c r="AB13" s="36">
        <f t="shared" si="3"/>
        <v>81.33333333333333</v>
      </c>
    </row>
    <row r="14" spans="1:28" s="2" customFormat="1" ht="14.25">
      <c r="A14" s="3" t="s">
        <v>214</v>
      </c>
      <c r="B14" s="14">
        <v>3</v>
      </c>
      <c r="C14" s="14">
        <v>3</v>
      </c>
      <c r="D14" s="13">
        <v>3</v>
      </c>
      <c r="E14" s="13">
        <v>3</v>
      </c>
      <c r="F14" s="14">
        <v>3</v>
      </c>
      <c r="G14" s="13">
        <v>3</v>
      </c>
      <c r="H14" s="14">
        <v>3</v>
      </c>
      <c r="I14" s="14">
        <v>3</v>
      </c>
      <c r="J14" s="14">
        <v>3</v>
      </c>
      <c r="K14" s="14">
        <v>3</v>
      </c>
      <c r="L14" s="14">
        <v>3</v>
      </c>
      <c r="M14" s="14">
        <v>3</v>
      </c>
      <c r="N14" s="14">
        <v>3</v>
      </c>
      <c r="O14" s="14">
        <v>3</v>
      </c>
      <c r="P14" s="14">
        <v>3</v>
      </c>
      <c r="Q14" s="14">
        <v>3</v>
      </c>
      <c r="R14" s="14">
        <v>3</v>
      </c>
      <c r="S14" s="20">
        <v>0</v>
      </c>
      <c r="T14" s="13">
        <v>3</v>
      </c>
      <c r="U14" s="13">
        <v>3</v>
      </c>
      <c r="V14" s="13">
        <v>3</v>
      </c>
      <c r="W14" s="13">
        <v>3</v>
      </c>
      <c r="X14" s="13">
        <v>3</v>
      </c>
      <c r="Y14" s="18">
        <v>0</v>
      </c>
      <c r="Z14" s="20">
        <v>0</v>
      </c>
      <c r="AA14" s="64">
        <f t="shared" si="2"/>
        <v>66</v>
      </c>
      <c r="AB14" s="36">
        <f t="shared" si="3"/>
        <v>88</v>
      </c>
    </row>
    <row r="15" spans="1:28" s="2" customFormat="1" ht="14.25">
      <c r="A15" s="3" t="s">
        <v>236</v>
      </c>
      <c r="B15" s="14">
        <v>3</v>
      </c>
      <c r="C15" s="14">
        <v>3</v>
      </c>
      <c r="D15" s="14">
        <v>3</v>
      </c>
      <c r="E15" s="18">
        <v>0</v>
      </c>
      <c r="F15" s="14">
        <v>3</v>
      </c>
      <c r="G15" s="13">
        <v>3</v>
      </c>
      <c r="H15" s="14">
        <v>3</v>
      </c>
      <c r="I15" s="14">
        <v>3</v>
      </c>
      <c r="J15" s="14">
        <v>3</v>
      </c>
      <c r="K15" s="14">
        <v>3</v>
      </c>
      <c r="L15" s="14">
        <v>3</v>
      </c>
      <c r="M15" s="14">
        <v>3</v>
      </c>
      <c r="N15" s="14">
        <v>3</v>
      </c>
      <c r="O15" s="14">
        <v>3</v>
      </c>
      <c r="P15" s="14">
        <v>3</v>
      </c>
      <c r="Q15" s="14">
        <v>3</v>
      </c>
      <c r="R15" s="14">
        <v>3</v>
      </c>
      <c r="S15" s="20">
        <v>0</v>
      </c>
      <c r="T15" s="13">
        <v>3</v>
      </c>
      <c r="U15" s="13">
        <v>3</v>
      </c>
      <c r="V15" s="13">
        <v>3</v>
      </c>
      <c r="W15" s="17">
        <v>1</v>
      </c>
      <c r="X15" s="13">
        <v>3</v>
      </c>
      <c r="Y15" s="18">
        <v>0</v>
      </c>
      <c r="Z15" s="20">
        <v>0</v>
      </c>
      <c r="AA15" s="64">
        <f>SUM(B15:Z15)</f>
        <v>61</v>
      </c>
      <c r="AB15" s="36">
        <f>(AA15/75)*100</f>
        <v>81.33333333333333</v>
      </c>
    </row>
    <row r="16" spans="1:28" s="2" customFormat="1" ht="14.25">
      <c r="A16" s="3" t="s">
        <v>271</v>
      </c>
      <c r="B16" s="13">
        <v>3</v>
      </c>
      <c r="C16" s="14">
        <v>3</v>
      </c>
      <c r="D16" s="14">
        <v>3</v>
      </c>
      <c r="E16" s="13">
        <v>3</v>
      </c>
      <c r="F16" s="14">
        <v>3</v>
      </c>
      <c r="G16" s="18">
        <v>0</v>
      </c>
      <c r="H16" s="18">
        <v>0</v>
      </c>
      <c r="I16" s="14">
        <v>3</v>
      </c>
      <c r="J16" s="14">
        <v>3</v>
      </c>
      <c r="K16" s="14">
        <v>3</v>
      </c>
      <c r="L16" s="14">
        <v>3</v>
      </c>
      <c r="M16" s="14">
        <v>3</v>
      </c>
      <c r="N16" s="14">
        <v>3</v>
      </c>
      <c r="O16" s="14">
        <v>3</v>
      </c>
      <c r="P16" s="14">
        <v>3</v>
      </c>
      <c r="Q16" s="14">
        <v>3</v>
      </c>
      <c r="R16" s="14">
        <v>3</v>
      </c>
      <c r="S16" s="20">
        <v>0</v>
      </c>
      <c r="T16" s="13">
        <v>3</v>
      </c>
      <c r="U16" s="13">
        <v>3</v>
      </c>
      <c r="V16" s="13">
        <v>3</v>
      </c>
      <c r="W16" s="13">
        <v>3</v>
      </c>
      <c r="X16" s="13">
        <v>3</v>
      </c>
      <c r="Y16" s="18">
        <v>0</v>
      </c>
      <c r="Z16" s="20">
        <v>0</v>
      </c>
      <c r="AA16" s="64">
        <f>SUM(B16:Z16)</f>
        <v>60</v>
      </c>
      <c r="AB16" s="36">
        <f>(AA16/75)*100</f>
        <v>80</v>
      </c>
    </row>
    <row r="17" spans="1:28" s="2" customFormat="1" ht="14.25">
      <c r="A17" s="3" t="s">
        <v>299</v>
      </c>
      <c r="B17" s="14">
        <v>3</v>
      </c>
      <c r="C17" s="14">
        <v>3</v>
      </c>
      <c r="D17" s="14">
        <v>3</v>
      </c>
      <c r="E17" s="14">
        <v>3</v>
      </c>
      <c r="F17" s="14">
        <v>3</v>
      </c>
      <c r="G17" s="18">
        <v>0</v>
      </c>
      <c r="H17" s="14">
        <v>3</v>
      </c>
      <c r="I17" s="14">
        <v>3</v>
      </c>
      <c r="J17" s="14">
        <v>3</v>
      </c>
      <c r="K17" s="14">
        <v>3</v>
      </c>
      <c r="L17" s="14">
        <v>3</v>
      </c>
      <c r="M17" s="14">
        <v>3</v>
      </c>
      <c r="N17" s="14">
        <v>3</v>
      </c>
      <c r="O17" s="14">
        <v>3</v>
      </c>
      <c r="P17" s="14">
        <v>3</v>
      </c>
      <c r="Q17" s="14">
        <v>3</v>
      </c>
      <c r="R17" s="14">
        <v>3</v>
      </c>
      <c r="S17" s="20">
        <v>0</v>
      </c>
      <c r="T17" s="13">
        <v>3</v>
      </c>
      <c r="U17" s="13">
        <v>3</v>
      </c>
      <c r="V17" s="13">
        <v>3</v>
      </c>
      <c r="W17" s="18">
        <v>0</v>
      </c>
      <c r="X17" s="13">
        <v>3</v>
      </c>
      <c r="Y17" s="18">
        <v>0</v>
      </c>
      <c r="Z17" s="20">
        <v>0</v>
      </c>
      <c r="AA17" s="64">
        <f>SUM(B17:Z17)</f>
        <v>60</v>
      </c>
      <c r="AB17" s="36">
        <f>(AA17/75)*100</f>
        <v>80</v>
      </c>
    </row>
  </sheetData>
  <sheetProtection/>
  <mergeCells count="1">
    <mergeCell ref="A1:A2"/>
  </mergeCells>
  <hyperlinks>
    <hyperlink ref="A1" location="Totalt!A1" tooltip="Tillbaka till Totalt resultat" display="Bygga och b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1"/>
  <sheetViews>
    <sheetView zoomScale="90" zoomScaleNormal="90" zoomScalePageLayoutView="0" workbookViewId="0" topLeftCell="A1">
      <pane xSplit="1" ySplit="2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2" sqref="A12"/>
    </sheetView>
  </sheetViews>
  <sheetFormatPr defaultColWidth="9.140625" defaultRowHeight="15"/>
  <cols>
    <col min="1" max="1" width="15.7109375" style="0" customWidth="1"/>
    <col min="2" max="20" width="13.7109375" style="0" customWidth="1"/>
    <col min="21" max="22" width="10.7109375" style="0" customWidth="1"/>
  </cols>
  <sheetData>
    <row r="1" spans="1:22" ht="15.75" thickBot="1">
      <c r="A1" s="82" t="s">
        <v>520</v>
      </c>
      <c r="B1" s="69" t="s">
        <v>378</v>
      </c>
      <c r="C1" s="56"/>
      <c r="D1" s="56"/>
      <c r="E1" s="56"/>
      <c r="F1" s="56"/>
      <c r="G1" s="56"/>
      <c r="H1" s="56"/>
      <c r="I1" s="56"/>
      <c r="J1" s="70" t="s">
        <v>386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71"/>
      <c r="V1" s="58"/>
    </row>
    <row r="2" spans="1:22" ht="132">
      <c r="A2" s="83"/>
      <c r="B2" s="4" t="s">
        <v>542</v>
      </c>
      <c r="C2" s="4" t="s">
        <v>379</v>
      </c>
      <c r="D2" s="4" t="s">
        <v>380</v>
      </c>
      <c r="E2" s="4" t="s">
        <v>381</v>
      </c>
      <c r="F2" s="4" t="s">
        <v>382</v>
      </c>
      <c r="G2" s="4" t="s">
        <v>383</v>
      </c>
      <c r="H2" s="4" t="s">
        <v>384</v>
      </c>
      <c r="I2" s="4" t="s">
        <v>385</v>
      </c>
      <c r="J2" s="4" t="s">
        <v>543</v>
      </c>
      <c r="K2" s="4" t="s">
        <v>387</v>
      </c>
      <c r="L2" s="4" t="s">
        <v>388</v>
      </c>
      <c r="M2" s="4" t="s">
        <v>389</v>
      </c>
      <c r="N2" s="4" t="s">
        <v>390</v>
      </c>
      <c r="O2" s="4" t="s">
        <v>391</v>
      </c>
      <c r="P2" s="4" t="s">
        <v>458</v>
      </c>
      <c r="Q2" s="5" t="s">
        <v>325</v>
      </c>
      <c r="R2" s="47" t="s">
        <v>459</v>
      </c>
      <c r="S2" s="47" t="s">
        <v>460</v>
      </c>
      <c r="T2" s="48" t="s">
        <v>461</v>
      </c>
      <c r="U2" s="61" t="s">
        <v>498</v>
      </c>
      <c r="V2" s="62" t="s">
        <v>491</v>
      </c>
    </row>
    <row r="3" spans="1:22" ht="14.25">
      <c r="A3" s="3" t="s">
        <v>33</v>
      </c>
      <c r="B3" s="14">
        <v>3</v>
      </c>
      <c r="C3" s="14">
        <v>3</v>
      </c>
      <c r="D3" s="14">
        <v>3</v>
      </c>
      <c r="E3" s="14">
        <v>3</v>
      </c>
      <c r="F3" s="18">
        <v>0</v>
      </c>
      <c r="G3" s="14">
        <v>3</v>
      </c>
      <c r="H3" s="14">
        <v>3</v>
      </c>
      <c r="I3" s="14">
        <v>3</v>
      </c>
      <c r="J3" s="14">
        <v>3</v>
      </c>
      <c r="K3" s="14">
        <v>3</v>
      </c>
      <c r="L3" s="14">
        <v>3</v>
      </c>
      <c r="M3" s="14">
        <v>3</v>
      </c>
      <c r="N3" s="14">
        <v>3</v>
      </c>
      <c r="O3" s="14">
        <v>3</v>
      </c>
      <c r="P3" s="14">
        <v>3</v>
      </c>
      <c r="Q3" s="14">
        <v>3</v>
      </c>
      <c r="R3" s="13">
        <v>3</v>
      </c>
      <c r="S3" s="13">
        <v>3</v>
      </c>
      <c r="T3" s="15">
        <v>3</v>
      </c>
      <c r="U3" s="64">
        <f aca="true" t="shared" si="0" ref="U3:U16">SUM(J3:T3,B3:I3)</f>
        <v>54</v>
      </c>
      <c r="V3" s="36">
        <f aca="true" t="shared" si="1" ref="V3:V16">(U3/57)*100</f>
        <v>94.73684210526315</v>
      </c>
    </row>
    <row r="4" spans="1:22" ht="14.25">
      <c r="A4" s="3" t="s">
        <v>42</v>
      </c>
      <c r="B4" s="14">
        <v>3</v>
      </c>
      <c r="C4" s="13">
        <v>3</v>
      </c>
      <c r="D4" s="14">
        <v>3</v>
      </c>
      <c r="E4" s="18">
        <v>0</v>
      </c>
      <c r="F4" s="18">
        <v>0</v>
      </c>
      <c r="G4" s="14">
        <v>3</v>
      </c>
      <c r="H4" s="14">
        <v>3</v>
      </c>
      <c r="I4" s="13">
        <v>3</v>
      </c>
      <c r="J4" s="14">
        <v>3</v>
      </c>
      <c r="K4" s="14">
        <v>3</v>
      </c>
      <c r="L4" s="14">
        <v>3</v>
      </c>
      <c r="M4" s="18">
        <v>0</v>
      </c>
      <c r="N4" s="14">
        <v>3</v>
      </c>
      <c r="O4" s="18">
        <v>0</v>
      </c>
      <c r="P4" s="14">
        <v>3</v>
      </c>
      <c r="Q4" s="14">
        <v>3</v>
      </c>
      <c r="R4" s="13">
        <v>3</v>
      </c>
      <c r="S4" s="13">
        <v>3</v>
      </c>
      <c r="T4" s="15">
        <v>3</v>
      </c>
      <c r="U4" s="64">
        <f t="shared" si="0"/>
        <v>45</v>
      </c>
      <c r="V4" s="36">
        <f t="shared" si="1"/>
        <v>78.94736842105263</v>
      </c>
    </row>
    <row r="5" spans="1:22" ht="14.25">
      <c r="A5" s="3" t="s">
        <v>65</v>
      </c>
      <c r="B5" s="14">
        <v>3</v>
      </c>
      <c r="C5" s="14">
        <v>3</v>
      </c>
      <c r="D5" s="14">
        <v>3</v>
      </c>
      <c r="E5" s="14">
        <v>3</v>
      </c>
      <c r="F5" s="14">
        <v>3</v>
      </c>
      <c r="G5" s="14">
        <v>3</v>
      </c>
      <c r="H5" s="14">
        <v>3</v>
      </c>
      <c r="I5" s="14">
        <v>3</v>
      </c>
      <c r="J5" s="14">
        <v>3</v>
      </c>
      <c r="K5" s="14">
        <v>3</v>
      </c>
      <c r="L5" s="14">
        <v>3</v>
      </c>
      <c r="M5" s="13">
        <v>3</v>
      </c>
      <c r="N5" s="13">
        <v>3</v>
      </c>
      <c r="O5" s="13">
        <v>3</v>
      </c>
      <c r="P5" s="13">
        <v>3</v>
      </c>
      <c r="Q5" s="14">
        <v>3</v>
      </c>
      <c r="R5" s="13">
        <v>3</v>
      </c>
      <c r="S5" s="13">
        <v>3</v>
      </c>
      <c r="T5" s="15">
        <v>3</v>
      </c>
      <c r="U5" s="64">
        <f t="shared" si="0"/>
        <v>57</v>
      </c>
      <c r="V5" s="36">
        <f t="shared" si="1"/>
        <v>100</v>
      </c>
    </row>
    <row r="6" spans="1:22" ht="14.25">
      <c r="A6" s="3" t="s">
        <v>71</v>
      </c>
      <c r="B6" s="13">
        <v>3</v>
      </c>
      <c r="C6" s="14">
        <v>3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3">
        <v>3</v>
      </c>
      <c r="K6" s="14">
        <v>3</v>
      </c>
      <c r="L6" s="14">
        <v>3</v>
      </c>
      <c r="M6" s="18">
        <v>0</v>
      </c>
      <c r="N6" s="18">
        <v>0</v>
      </c>
      <c r="O6" s="14">
        <v>3</v>
      </c>
      <c r="P6" s="14">
        <v>3</v>
      </c>
      <c r="Q6" s="13">
        <v>3</v>
      </c>
      <c r="R6" s="13">
        <v>3</v>
      </c>
      <c r="S6" s="13">
        <v>3</v>
      </c>
      <c r="T6" s="15">
        <v>3</v>
      </c>
      <c r="U6" s="64">
        <f t="shared" si="0"/>
        <v>33</v>
      </c>
      <c r="V6" s="36">
        <f t="shared" si="1"/>
        <v>57.89473684210527</v>
      </c>
    </row>
    <row r="7" spans="1:22" ht="14.25">
      <c r="A7" s="3" t="s">
        <v>92</v>
      </c>
      <c r="B7" s="14">
        <v>3</v>
      </c>
      <c r="C7" s="14">
        <v>3</v>
      </c>
      <c r="D7" s="14">
        <v>3</v>
      </c>
      <c r="E7" s="14">
        <v>3</v>
      </c>
      <c r="F7" s="18">
        <v>0</v>
      </c>
      <c r="G7" s="14">
        <v>3</v>
      </c>
      <c r="H7" s="18">
        <v>0</v>
      </c>
      <c r="I7" s="14">
        <v>3</v>
      </c>
      <c r="J7" s="14">
        <v>3</v>
      </c>
      <c r="K7" s="14">
        <v>3</v>
      </c>
      <c r="L7" s="14">
        <v>3</v>
      </c>
      <c r="M7" s="18">
        <v>0</v>
      </c>
      <c r="N7" s="18">
        <v>0</v>
      </c>
      <c r="O7" s="17">
        <v>1</v>
      </c>
      <c r="P7" s="14">
        <v>3</v>
      </c>
      <c r="Q7" s="14">
        <v>3</v>
      </c>
      <c r="R7" s="13">
        <v>3</v>
      </c>
      <c r="S7" s="13">
        <v>3</v>
      </c>
      <c r="T7" s="15">
        <v>3</v>
      </c>
      <c r="U7" s="64">
        <f t="shared" si="0"/>
        <v>43</v>
      </c>
      <c r="V7" s="36">
        <f t="shared" si="1"/>
        <v>75.43859649122807</v>
      </c>
    </row>
    <row r="8" spans="1:22" ht="14.25">
      <c r="A8" s="3" t="s">
        <v>141</v>
      </c>
      <c r="B8" s="14">
        <v>3</v>
      </c>
      <c r="C8" s="13">
        <v>3</v>
      </c>
      <c r="D8" s="13">
        <v>3</v>
      </c>
      <c r="E8" s="18">
        <v>0</v>
      </c>
      <c r="F8" s="13">
        <v>3</v>
      </c>
      <c r="G8" s="14">
        <v>3</v>
      </c>
      <c r="H8" s="13">
        <v>3</v>
      </c>
      <c r="I8" s="14">
        <v>3</v>
      </c>
      <c r="J8" s="14">
        <v>3</v>
      </c>
      <c r="K8" s="14">
        <v>3</v>
      </c>
      <c r="L8" s="14">
        <v>3</v>
      </c>
      <c r="M8" s="13">
        <v>3</v>
      </c>
      <c r="N8" s="14">
        <v>3</v>
      </c>
      <c r="O8" s="14">
        <v>3</v>
      </c>
      <c r="P8" s="14">
        <v>3</v>
      </c>
      <c r="Q8" s="14">
        <v>3</v>
      </c>
      <c r="R8" s="13">
        <v>3</v>
      </c>
      <c r="S8" s="13">
        <v>3</v>
      </c>
      <c r="T8" s="15">
        <v>3</v>
      </c>
      <c r="U8" s="64">
        <f t="shared" si="0"/>
        <v>54</v>
      </c>
      <c r="V8" s="36">
        <f t="shared" si="1"/>
        <v>94.73684210526315</v>
      </c>
    </row>
    <row r="9" spans="1:22" ht="14.25">
      <c r="A9" s="3" t="s">
        <v>159</v>
      </c>
      <c r="B9" s="14">
        <v>3</v>
      </c>
      <c r="C9" s="13">
        <v>3</v>
      </c>
      <c r="D9" s="13">
        <v>3</v>
      </c>
      <c r="E9" s="13">
        <v>3</v>
      </c>
      <c r="F9" s="18">
        <v>0</v>
      </c>
      <c r="G9" s="14">
        <v>3</v>
      </c>
      <c r="H9" s="18">
        <v>0</v>
      </c>
      <c r="I9" s="14">
        <v>3</v>
      </c>
      <c r="J9" s="14">
        <v>3</v>
      </c>
      <c r="K9" s="14">
        <v>3</v>
      </c>
      <c r="L9" s="14">
        <v>3</v>
      </c>
      <c r="M9" s="18">
        <v>0</v>
      </c>
      <c r="N9" s="18">
        <v>0</v>
      </c>
      <c r="O9" s="14">
        <v>3</v>
      </c>
      <c r="P9" s="14">
        <v>3</v>
      </c>
      <c r="Q9" s="14">
        <v>3</v>
      </c>
      <c r="R9" s="13">
        <v>3</v>
      </c>
      <c r="S9" s="13">
        <v>3</v>
      </c>
      <c r="T9" s="15">
        <v>3</v>
      </c>
      <c r="U9" s="64">
        <f t="shared" si="0"/>
        <v>45</v>
      </c>
      <c r="V9" s="36">
        <f t="shared" si="1"/>
        <v>78.94736842105263</v>
      </c>
    </row>
    <row r="10" spans="1:22" ht="14.25">
      <c r="A10" s="3" t="s">
        <v>166</v>
      </c>
      <c r="B10" s="14">
        <v>3</v>
      </c>
      <c r="C10" s="13">
        <v>3</v>
      </c>
      <c r="D10" s="13">
        <v>3</v>
      </c>
      <c r="E10" s="18">
        <v>0</v>
      </c>
      <c r="F10" s="18">
        <v>0</v>
      </c>
      <c r="G10" s="14">
        <v>3</v>
      </c>
      <c r="H10" s="13">
        <v>3</v>
      </c>
      <c r="I10" s="14">
        <v>3</v>
      </c>
      <c r="J10" s="14">
        <v>3</v>
      </c>
      <c r="K10" s="14">
        <v>3</v>
      </c>
      <c r="L10" s="14">
        <v>3</v>
      </c>
      <c r="M10" s="18">
        <v>0</v>
      </c>
      <c r="N10" s="13">
        <v>3</v>
      </c>
      <c r="O10" s="14">
        <v>3</v>
      </c>
      <c r="P10" s="18">
        <v>0</v>
      </c>
      <c r="Q10" s="14">
        <v>3</v>
      </c>
      <c r="R10" s="13">
        <v>3</v>
      </c>
      <c r="S10" s="13">
        <v>3</v>
      </c>
      <c r="T10" s="15">
        <v>3</v>
      </c>
      <c r="U10" s="64">
        <f t="shared" si="0"/>
        <v>45</v>
      </c>
      <c r="V10" s="36">
        <f t="shared" si="1"/>
        <v>78.94736842105263</v>
      </c>
    </row>
    <row r="11" spans="1:22" ht="14.25">
      <c r="A11" s="3" t="s">
        <v>189</v>
      </c>
      <c r="B11" s="14">
        <v>3</v>
      </c>
      <c r="C11" s="14">
        <v>3</v>
      </c>
      <c r="D11" s="14">
        <v>3</v>
      </c>
      <c r="E11" s="14">
        <v>3</v>
      </c>
      <c r="F11" s="13">
        <v>3</v>
      </c>
      <c r="G11" s="14">
        <v>3</v>
      </c>
      <c r="H11" s="14">
        <v>3</v>
      </c>
      <c r="I11" s="14">
        <v>3</v>
      </c>
      <c r="J11" s="14">
        <v>3</v>
      </c>
      <c r="K11" s="14">
        <v>3</v>
      </c>
      <c r="L11" s="14">
        <v>3</v>
      </c>
      <c r="M11" s="18">
        <v>0</v>
      </c>
      <c r="N11" s="14">
        <v>3</v>
      </c>
      <c r="O11" s="14">
        <v>3</v>
      </c>
      <c r="P11" s="14">
        <v>3</v>
      </c>
      <c r="Q11" s="14">
        <v>3</v>
      </c>
      <c r="R11" s="13">
        <v>3</v>
      </c>
      <c r="S11" s="13">
        <v>3</v>
      </c>
      <c r="T11" s="15">
        <v>3</v>
      </c>
      <c r="U11" s="64">
        <f t="shared" si="0"/>
        <v>54</v>
      </c>
      <c r="V11" s="36">
        <f t="shared" si="1"/>
        <v>94.73684210526315</v>
      </c>
    </row>
    <row r="12" spans="1:22" ht="14.25">
      <c r="A12" s="75" t="s">
        <v>202</v>
      </c>
      <c r="B12" s="13">
        <v>3</v>
      </c>
      <c r="C12" s="13">
        <v>3</v>
      </c>
      <c r="D12" s="14">
        <v>3</v>
      </c>
      <c r="E12" s="18">
        <v>0</v>
      </c>
      <c r="F12" s="18">
        <v>0</v>
      </c>
      <c r="G12" s="14">
        <v>3</v>
      </c>
      <c r="H12" s="18">
        <v>0</v>
      </c>
      <c r="I12" s="14">
        <v>3</v>
      </c>
      <c r="J12" s="14">
        <v>3</v>
      </c>
      <c r="K12" s="14">
        <v>3</v>
      </c>
      <c r="L12" s="14">
        <v>3</v>
      </c>
      <c r="M12" s="18">
        <v>0</v>
      </c>
      <c r="N12" s="18">
        <v>0</v>
      </c>
      <c r="O12" s="14">
        <v>3</v>
      </c>
      <c r="P12" s="14">
        <v>3</v>
      </c>
      <c r="Q12" s="14">
        <v>3</v>
      </c>
      <c r="R12" s="13">
        <v>3</v>
      </c>
      <c r="S12" s="13">
        <v>3</v>
      </c>
      <c r="T12" s="15">
        <v>3</v>
      </c>
      <c r="U12" s="64">
        <f t="shared" si="0"/>
        <v>42</v>
      </c>
      <c r="V12" s="36">
        <f t="shared" si="1"/>
        <v>73.68421052631578</v>
      </c>
    </row>
    <row r="13" spans="1:22" ht="14.25">
      <c r="A13" s="3" t="s">
        <v>214</v>
      </c>
      <c r="B13" s="14">
        <v>3</v>
      </c>
      <c r="C13" s="14">
        <v>3</v>
      </c>
      <c r="D13" s="14">
        <v>3</v>
      </c>
      <c r="E13" s="18">
        <v>0</v>
      </c>
      <c r="F13" s="18">
        <v>0</v>
      </c>
      <c r="G13" s="14">
        <v>3</v>
      </c>
      <c r="H13" s="13">
        <v>3</v>
      </c>
      <c r="I13" s="14">
        <v>3</v>
      </c>
      <c r="J13" s="14">
        <v>3</v>
      </c>
      <c r="K13" s="14">
        <v>3</v>
      </c>
      <c r="L13" s="14">
        <v>3</v>
      </c>
      <c r="M13" s="18">
        <v>0</v>
      </c>
      <c r="N13" s="13">
        <v>3</v>
      </c>
      <c r="O13" s="14">
        <v>3</v>
      </c>
      <c r="P13" s="14">
        <v>3</v>
      </c>
      <c r="Q13" s="14">
        <v>3</v>
      </c>
      <c r="R13" s="13">
        <v>3</v>
      </c>
      <c r="S13" s="18">
        <v>0</v>
      </c>
      <c r="T13" s="15">
        <v>3</v>
      </c>
      <c r="U13" s="64">
        <f t="shared" si="0"/>
        <v>45</v>
      </c>
      <c r="V13" s="36">
        <f t="shared" si="1"/>
        <v>78.94736842105263</v>
      </c>
    </row>
    <row r="14" spans="1:22" ht="14.25">
      <c r="A14" s="3" t="s">
        <v>236</v>
      </c>
      <c r="B14" s="14">
        <v>3</v>
      </c>
      <c r="C14" s="13">
        <v>3</v>
      </c>
      <c r="D14" s="14">
        <v>3</v>
      </c>
      <c r="E14" s="13">
        <v>3</v>
      </c>
      <c r="F14" s="18">
        <v>0</v>
      </c>
      <c r="G14" s="18">
        <v>0</v>
      </c>
      <c r="H14" s="18">
        <v>0</v>
      </c>
      <c r="I14" s="14">
        <v>3</v>
      </c>
      <c r="J14" s="14">
        <v>3</v>
      </c>
      <c r="K14" s="14">
        <v>3</v>
      </c>
      <c r="L14" s="14">
        <v>3</v>
      </c>
      <c r="M14" s="18">
        <v>0</v>
      </c>
      <c r="N14" s="14">
        <v>3</v>
      </c>
      <c r="O14" s="14">
        <v>3</v>
      </c>
      <c r="P14" s="14">
        <v>3</v>
      </c>
      <c r="Q14" s="14">
        <v>3</v>
      </c>
      <c r="R14" s="13">
        <v>3</v>
      </c>
      <c r="S14" s="13">
        <v>3</v>
      </c>
      <c r="T14" s="15">
        <v>3</v>
      </c>
      <c r="U14" s="64">
        <f t="shared" si="0"/>
        <v>45</v>
      </c>
      <c r="V14" s="36">
        <f t="shared" si="1"/>
        <v>78.94736842105263</v>
      </c>
    </row>
    <row r="15" spans="1:22" ht="14.25">
      <c r="A15" s="3" t="s">
        <v>271</v>
      </c>
      <c r="B15" s="14">
        <v>3</v>
      </c>
      <c r="C15" s="14">
        <v>3</v>
      </c>
      <c r="D15" s="14">
        <v>3</v>
      </c>
      <c r="E15" s="14">
        <v>3</v>
      </c>
      <c r="F15" s="18">
        <v>0</v>
      </c>
      <c r="G15" s="18">
        <v>0</v>
      </c>
      <c r="H15" s="18">
        <v>0</v>
      </c>
      <c r="I15" s="14">
        <v>3</v>
      </c>
      <c r="J15" s="14">
        <v>3</v>
      </c>
      <c r="K15" s="14">
        <v>3</v>
      </c>
      <c r="L15" s="14">
        <v>3</v>
      </c>
      <c r="M15" s="18">
        <v>0</v>
      </c>
      <c r="N15" s="18">
        <v>0</v>
      </c>
      <c r="O15" s="14">
        <v>3</v>
      </c>
      <c r="P15" s="14">
        <v>3</v>
      </c>
      <c r="Q15" s="14">
        <v>3</v>
      </c>
      <c r="R15" s="13">
        <v>3</v>
      </c>
      <c r="S15" s="13">
        <v>3</v>
      </c>
      <c r="T15" s="15">
        <v>3</v>
      </c>
      <c r="U15" s="64">
        <f t="shared" si="0"/>
        <v>42</v>
      </c>
      <c r="V15" s="36">
        <f t="shared" si="1"/>
        <v>73.68421052631578</v>
      </c>
    </row>
    <row r="16" spans="1:22" ht="14.25">
      <c r="A16" s="3" t="s">
        <v>299</v>
      </c>
      <c r="B16" s="14">
        <v>3</v>
      </c>
      <c r="C16" s="13">
        <v>3</v>
      </c>
      <c r="D16" s="18">
        <v>0</v>
      </c>
      <c r="E16" s="18">
        <v>0</v>
      </c>
      <c r="F16" s="14">
        <v>3</v>
      </c>
      <c r="G16" s="18">
        <v>0</v>
      </c>
      <c r="H16" s="18">
        <v>0</v>
      </c>
      <c r="I16" s="14">
        <v>3</v>
      </c>
      <c r="J16" s="14">
        <v>3</v>
      </c>
      <c r="K16" s="14">
        <v>3</v>
      </c>
      <c r="L16" s="14">
        <v>3</v>
      </c>
      <c r="M16" s="18">
        <v>0</v>
      </c>
      <c r="N16" s="13">
        <v>3</v>
      </c>
      <c r="O16" s="14">
        <v>3</v>
      </c>
      <c r="P16" s="14">
        <v>3</v>
      </c>
      <c r="Q16" s="14">
        <v>3</v>
      </c>
      <c r="R16" s="13">
        <v>3</v>
      </c>
      <c r="S16" s="13">
        <v>3</v>
      </c>
      <c r="T16" s="15">
        <v>3</v>
      </c>
      <c r="U16" s="64">
        <f t="shared" si="0"/>
        <v>42</v>
      </c>
      <c r="V16" s="36">
        <f t="shared" si="1"/>
        <v>73.68421052631578</v>
      </c>
    </row>
    <row r="18" ht="14.25" hidden="1">
      <c r="A18" s="10" t="s">
        <v>487</v>
      </c>
    </row>
    <row r="19" ht="14.25" hidden="1">
      <c r="A19" s="11" t="s">
        <v>488</v>
      </c>
    </row>
    <row r="20" ht="14.25" hidden="1">
      <c r="A20" s="11" t="s">
        <v>489</v>
      </c>
    </row>
    <row r="21" ht="14.25" hidden="1">
      <c r="A21" s="12"/>
    </row>
  </sheetData>
  <sheetProtection/>
  <mergeCells count="1">
    <mergeCell ref="A1:A2"/>
  </mergeCells>
  <hyperlinks>
    <hyperlink ref="A1" location="Totalt!A1" tooltip="Tillbaka till Totalt resultat" display="Gator och vägar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Gjersvold</dc:creator>
  <cp:keywords/>
  <dc:description/>
  <cp:lastModifiedBy>Yvonné Wennberg Öhrnell</cp:lastModifiedBy>
  <cp:lastPrinted>2014-10-13T07:50:34Z</cp:lastPrinted>
  <dcterms:created xsi:type="dcterms:W3CDTF">2010-06-17T08:31:01Z</dcterms:created>
  <dcterms:modified xsi:type="dcterms:W3CDTF">2016-05-12T13:01:43Z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